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117F94AC-B8DF-4BB0-9D85-6E2D9F48B336}" xr6:coauthVersionLast="47" xr6:coauthVersionMax="47" xr10:uidLastSave="{00000000-0000-0000-0000-000000000000}"/>
  <bookViews>
    <workbookView xWindow="-28920" yWindow="-1125" windowWidth="29040" windowHeight="17520" xr2:uid="{D5BAC3C2-83F1-4A2D-B4BC-10E05ED9238F}"/>
  </bookViews>
  <sheets>
    <sheet name="Report" sheetId="1" r:id="rId1"/>
  </sheets>
  <externalReferences>
    <externalReference r:id="rId2"/>
  </externalReference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EPMWorkbookOptions_3">"9DGMSF5b3z3TjvsdnM488o1M4BF1gfEdBNjB7gwSbDKjAnMQc0Q6txCH0YGcUvtOoM2gX+b7WFQeZyP4cwESIkVJ0mzVEpgy46EY6QSSetFguXqbywUom9rEV8NjgDuswKQ3pdHDwHOedewHAEfPHa7RbEzAaFJtNMd8la9NrqrtBgBV1gE1fjxq8a1RPe656FUSuO+Em4kbgPmIVMASWFHjpQACSf1zND2uSfxOP+qiIavWHUduaxxH6sAe"</definedName>
    <definedName name="EPMWorkbookOptions_4" hidden="1">"+IWgmZqet9AKKaDXCHo3VKwaamc1Hp7X43wF5nfD/YN8WJol9ofyF11WTdm8ULNHjSHfy6otv3dmBOaYxZarF3+ttkmiJfc04+vpxY1lefLkP762cedX2zISiUzjosZyV8PPdrcnWxedlqZ5gk5JGVCs01VarzcaPM8fr9La+ak0pbBYVeM9+kWjZWmeoNFbW+0Ou8rgZJU2WxzbbreOV2n9/FSakVj29E9skqz0FbV3kW1pmifIVjN6oqp8"</definedName>
    <definedName name="EPMWorkbookOptions_5" hidden="1">"Ey1FU98kX7IVaDbr9VfsBfjz0+8um0Udi/3+0JQlSzPe/e7+/xGwbmg9Qxy8TbuvfkdvnJ92c0QWZaubV1cs+Vw0W5rmCZo1dEuyDUKw9IZXr1drtnl+ms0Rmb5+ybZxkWlpmifI1FIG8j/UZ+v89BkzWCymiqrbFp3saN+7UP8cKTWydzwPTv6fxTuQRdM2ZPMfLuD2+S3gjMX06aLLhqJ1Femi0teACtmUgwSm7Oi20JrBSbT9I+584/6x"</definedName>
    <definedName name="EPMWorkbookOptions_6" hidden="1">"uGCACQbhTENaAFB2XllsTHCSBxwcB9WQ6SxBhtxtTrDZ+T/RZpTQmKH3DUX8aryeNUEJ7x0MnZEHBgBPtxH22j9+2IZd/9+g8ws+8o6bqiAAAA=="</definedName>
    <definedName name="_xlnm.Print_Area" localSheetId="0">Report!$A$1:$F$78</definedName>
    <definedName name="_xlnm.Print_Titles" localSheetId="0">Report!$6:$8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1" l="1"/>
  <c r="D78" i="1"/>
  <c r="C78" i="1"/>
  <c r="B78" i="1"/>
  <c r="A78" i="1"/>
  <c r="E77" i="1"/>
  <c r="E76" i="1"/>
  <c r="E65" i="1"/>
  <c r="E75" i="1" s="1"/>
  <c r="E57" i="1"/>
  <c r="D57" i="1"/>
  <c r="C57" i="1"/>
  <c r="B57" i="1"/>
  <c r="A57" i="1"/>
  <c r="E56" i="1"/>
  <c r="D56" i="1"/>
  <c r="C56" i="1"/>
  <c r="B56" i="1"/>
  <c r="A56" i="1"/>
  <c r="E55" i="1"/>
  <c r="D55" i="1"/>
  <c r="C55" i="1"/>
  <c r="C54" i="1" s="1"/>
  <c r="B55" i="1"/>
  <c r="A55" i="1"/>
  <c r="D54" i="1"/>
  <c r="E53" i="1"/>
  <c r="E52" i="1" s="1"/>
  <c r="D53" i="1"/>
  <c r="D52" i="1" s="1"/>
  <c r="C53" i="1"/>
  <c r="C52" i="1" s="1"/>
  <c r="B53" i="1"/>
  <c r="A53" i="1"/>
  <c r="B52" i="1"/>
  <c r="A52" i="1"/>
  <c r="E51" i="1"/>
  <c r="D51" i="1"/>
  <c r="C51" i="1"/>
  <c r="C50" i="1" s="1"/>
  <c r="B51" i="1"/>
  <c r="B50" i="1" s="1"/>
  <c r="A51" i="1"/>
  <c r="E43" i="1"/>
  <c r="D43" i="1"/>
  <c r="C43" i="1"/>
  <c r="B43" i="1"/>
  <c r="A43" i="1"/>
  <c r="E39" i="1"/>
  <c r="D39" i="1"/>
  <c r="C39" i="1"/>
  <c r="B39" i="1"/>
  <c r="A39" i="1"/>
  <c r="E29" i="1"/>
  <c r="E46" i="1" s="1"/>
  <c r="D29" i="1"/>
  <c r="D46" i="1" s="1"/>
  <c r="C29" i="1"/>
  <c r="C46" i="1" s="1"/>
  <c r="B29" i="1"/>
  <c r="B46" i="1" s="1"/>
  <c r="A29" i="1"/>
  <c r="A46" i="1" s="1"/>
  <c r="E28" i="1"/>
  <c r="D28" i="1"/>
  <c r="D45" i="1" s="1"/>
  <c r="C28" i="1"/>
  <c r="B28" i="1"/>
  <c r="A28" i="1"/>
  <c r="E27" i="1"/>
  <c r="D27" i="1"/>
  <c r="C27" i="1"/>
  <c r="B27" i="1"/>
  <c r="A27" i="1"/>
  <c r="E26" i="1"/>
  <c r="D26" i="1"/>
  <c r="D67" i="1" s="1"/>
  <c r="C26" i="1"/>
  <c r="B26" i="1"/>
  <c r="B44" i="1" s="1"/>
  <c r="A26" i="1"/>
  <c r="A44" i="1" s="1"/>
  <c r="E24" i="1"/>
  <c r="D24" i="1"/>
  <c r="C24" i="1"/>
  <c r="B24" i="1"/>
  <c r="A24" i="1"/>
  <c r="E23" i="1"/>
  <c r="D23" i="1"/>
  <c r="C23" i="1"/>
  <c r="B23" i="1"/>
  <c r="A23" i="1"/>
  <c r="E22" i="1"/>
  <c r="D22" i="1"/>
  <c r="C22" i="1"/>
  <c r="B22" i="1"/>
  <c r="A22" i="1"/>
  <c r="E21" i="1"/>
  <c r="D21" i="1"/>
  <c r="C21" i="1"/>
  <c r="B21" i="1"/>
  <c r="A21" i="1"/>
  <c r="E20" i="1"/>
  <c r="D20" i="1"/>
  <c r="C20" i="1"/>
  <c r="B20" i="1"/>
  <c r="A20" i="1"/>
  <c r="E14" i="1"/>
  <c r="D14" i="1"/>
  <c r="C14" i="1"/>
  <c r="B14" i="1"/>
  <c r="A14" i="1"/>
  <c r="E13" i="1"/>
  <c r="E15" i="1" s="1"/>
  <c r="D13" i="1"/>
  <c r="D15" i="1" s="1"/>
  <c r="C13" i="1"/>
  <c r="B13" i="1"/>
  <c r="A13" i="1"/>
  <c r="A15" i="1" s="1"/>
  <c r="A17" i="1" s="1"/>
  <c r="E11" i="1"/>
  <c r="D11" i="1"/>
  <c r="C11" i="1"/>
  <c r="B11" i="1"/>
  <c r="A11" i="1"/>
  <c r="E10" i="1"/>
  <c r="E12" i="1" s="1"/>
  <c r="D10" i="1"/>
  <c r="C10" i="1"/>
  <c r="B10" i="1"/>
  <c r="B12" i="1" s="1"/>
  <c r="A10" i="1"/>
  <c r="A12" i="1" s="1"/>
  <c r="C58" i="1" l="1"/>
  <c r="E25" i="1"/>
  <c r="E30" i="1" s="1"/>
  <c r="D25" i="1"/>
  <c r="B54" i="1"/>
  <c r="C44" i="1"/>
  <c r="D44" i="1"/>
  <c r="C25" i="1"/>
  <c r="E17" i="1"/>
  <c r="E33" i="1" s="1"/>
  <c r="E54" i="1"/>
  <c r="A54" i="1"/>
  <c r="E44" i="1"/>
  <c r="A50" i="1"/>
  <c r="A58" i="1" s="1"/>
  <c r="B58" i="1"/>
  <c r="D66" i="1"/>
  <c r="E50" i="1"/>
  <c r="A33" i="1"/>
  <c r="D30" i="1"/>
  <c r="C67" i="1"/>
  <c r="D77" i="1"/>
  <c r="C30" i="1"/>
  <c r="C12" i="1"/>
  <c r="B15" i="1"/>
  <c r="B17" i="1" s="1"/>
  <c r="D12" i="1"/>
  <c r="D17" i="1" s="1"/>
  <c r="C15" i="1"/>
  <c r="C17" i="1" s="1"/>
  <c r="A45" i="1"/>
  <c r="B45" i="1"/>
  <c r="C45" i="1"/>
  <c r="A25" i="1"/>
  <c r="B25" i="1"/>
  <c r="E45" i="1"/>
  <c r="D50" i="1"/>
  <c r="D58" i="1" s="1"/>
  <c r="E58" i="1" l="1"/>
  <c r="D33" i="1"/>
  <c r="B30" i="1"/>
  <c r="C77" i="1"/>
  <c r="B67" i="1"/>
  <c r="C66" i="1"/>
  <c r="D76" i="1"/>
  <c r="D65" i="1"/>
  <c r="D75" i="1" s="1"/>
  <c r="C72" i="1"/>
  <c r="C34" i="1"/>
  <c r="C33" i="1"/>
  <c r="D72" i="1"/>
  <c r="D34" i="1"/>
  <c r="E71" i="1"/>
  <c r="A30" i="1"/>
  <c r="E34" i="1"/>
  <c r="E35" i="1" s="1"/>
  <c r="E72" i="1"/>
  <c r="A71" i="1"/>
  <c r="B33" i="1"/>
  <c r="E73" i="1" l="1"/>
  <c r="E38" i="1"/>
  <c r="E37" i="1" s="1"/>
  <c r="E74" i="1" s="1"/>
  <c r="E42" i="1"/>
  <c r="E47" i="1" s="1"/>
  <c r="A72" i="1"/>
  <c r="A34" i="1"/>
  <c r="A35" i="1" s="1"/>
  <c r="B66" i="1"/>
  <c r="C76" i="1"/>
  <c r="C65" i="1"/>
  <c r="C75" i="1" s="1"/>
  <c r="A67" i="1"/>
  <c r="A77" i="1" s="1"/>
  <c r="B77" i="1"/>
  <c r="B72" i="1"/>
  <c r="B34" i="1"/>
  <c r="B35" i="1" s="1"/>
  <c r="B71" i="1"/>
  <c r="C71" i="1"/>
  <c r="C35" i="1"/>
  <c r="D71" i="1"/>
  <c r="D35" i="1"/>
  <c r="B38" i="1" l="1"/>
  <c r="B37" i="1" s="1"/>
  <c r="B74" i="1" s="1"/>
  <c r="B73" i="1"/>
  <c r="B42" i="1"/>
  <c r="B47" i="1" s="1"/>
  <c r="D38" i="1"/>
  <c r="D37" i="1" s="1"/>
  <c r="D74" i="1" s="1"/>
  <c r="D73" i="1"/>
  <c r="D42" i="1"/>
  <c r="D47" i="1" s="1"/>
  <c r="A66" i="1"/>
  <c r="B76" i="1"/>
  <c r="B65" i="1"/>
  <c r="B75" i="1" s="1"/>
  <c r="A42" i="1"/>
  <c r="A47" i="1" s="1"/>
  <c r="A38" i="1"/>
  <c r="A37" i="1" s="1"/>
  <c r="A74" i="1" s="1"/>
  <c r="A73" i="1"/>
  <c r="C38" i="1"/>
  <c r="C37" i="1" s="1"/>
  <c r="C74" i="1" s="1"/>
  <c r="C73" i="1"/>
  <c r="C42" i="1"/>
  <c r="C47" i="1" s="1"/>
  <c r="A76" i="1" l="1"/>
  <c r="A65" i="1"/>
  <c r="A75" i="1" s="1"/>
</calcChain>
</file>

<file path=xl/sharedStrings.xml><?xml version="1.0" encoding="utf-8"?>
<sst xmlns="http://schemas.openxmlformats.org/spreadsheetml/2006/main" count="68" uniqueCount="54">
  <si>
    <t>ދައުލަތުގެ ބަޖެޓުގެ ޚުލާސާ</t>
  </si>
  <si>
    <t>(އަދަދުތައް ރުފިޔާއިން)</t>
  </si>
  <si>
    <t>ފާސްކުރި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</si>
  <si>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</si>
  <si>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</si>
  <si>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</si>
  <si>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</si>
  <si>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</si>
  <si>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</si>
  <si>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</si>
  <si>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</si>
  <si>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</si>
  <si>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</si>
  <si>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</si>
  <si>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</si>
  <si>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</si>
  <si>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</si>
  <si>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</si>
  <si>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</si>
  <si>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ޖުމުލަ ބަޖެޓު</t>
  </si>
  <si>
    <t>ކަނޑަން: ދަރަނި އަނބުރާދެއްކުން (ޑޮމެސްޓިކް)</t>
  </si>
  <si>
    <t xml:space="preserve">ދަރަނި އަނބުރާދެއްކުން (ފޮރިން) </t>
  </si>
  <si>
    <t>ލޯނު ދޫކުރުން</t>
  </si>
  <si>
    <t>ކެޕިޓަލް ދޫކުރުމާއި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</si>
  <si>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</si>
  <si>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</si>
  <si>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</si>
  <si>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</si>
  <si>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</si>
  <si>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ދަރަނީގެ ޚިދުމަތުގެ ޚަރަދު</t>
  </si>
  <si>
    <t>ފައިނޭންސިންގ ހޯދަން ޖެހޭ މިންވަރު</t>
  </si>
  <si>
    <t>އޯވަރޯލް ބެލެންސް ޑެފިސިޓް / (ސަރޕްލަސް)</t>
  </si>
  <si>
    <t>ސޮވްރިން ޑިވެލޮޕްމަންޓް ފަންޑަށް ޖަމާކުރާ</t>
  </si>
  <si>
    <t>ދަރަނި އަނބުރާދެއްކުން</t>
  </si>
  <si>
    <t>ޖުމްލަ ފައިނޭންސިންގ ހޯދަން ޖެހޭ މިންވަރު</t>
  </si>
  <si>
    <t>ފައިނޭންސް ކުރި މިންވަރު</t>
  </si>
  <si>
    <t>ބޭރުގެ ފަރާތްތަކުން ހޯދާ</t>
  </si>
  <si>
    <t>ލޯނުގެ ގޮތުގައި ލިބޭ ފައިސާ</t>
  </si>
  <si>
    <t>ބަޖެޓު ސަޕޯޓުގެ ގޮތުގައި ހޯދާ ފައިސާ</t>
  </si>
  <si>
    <t>ބޮންޑް / ސުކޫކް ވިއްކައިގެން ހޯދާ ފައިސާ</t>
  </si>
  <si>
    <t>އެތެރޭގެ ފަރާތްތަކުން ހޯދާ</t>
  </si>
  <si>
    <t>އެތެރޭގެ ސެކިއުރިޓީ އަދި އެހެނިހެން ގޮތްގޮތުން ހޯދާ ތަކެތި</t>
  </si>
  <si>
    <t>ދޫކޮށްފައިވާ ލޯނުތަކުން އަނބުރާ ލިބޭ ފައިސާ</t>
  </si>
  <si>
    <t>ސޮވްރިން ޑިވެލޮޕްމަންޓް ފަންޑުން ނަގާ ފައިސާ</t>
  </si>
  <si>
    <t>ޖުމްލަ ފައިނޭންސް ކުރި މިންވަރު</t>
  </si>
  <si>
    <t>މެމޮރެންޑަމް އައިޓަމްސް</t>
  </si>
  <si>
    <t>ޖީޑީޕީ</t>
  </si>
  <si>
    <t>ނޮމިނަލް ޖީޑީޕީ</t>
  </si>
  <si>
    <t>ރިއަލް ޖީޑީޕީ</t>
  </si>
  <si>
    <t>ޖުމުލަ ދަރަނި</t>
  </si>
  <si>
    <t>ބޭރުގެ ދަރަނި</t>
  </si>
  <si>
    <t>އެތެރޭގެ ދަރަނި</t>
  </si>
  <si>
    <t>ގެރެންޓީދީފައިވާ ދަރަނި</t>
  </si>
  <si>
    <t>ޖީޑީޕީގެ އިންސައްތައިން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</si>
</sst>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_);_(* \(#,##0.0\);_(* &quot;-&quot;?_);_(@_)"/>
    <numFmt numFmtId="168" formatCode="0.0%"/>
    <numFmt numFmtId="169" formatCode="_-* #,##0.0_-;\-* #,##0.0_-;_-* &quot;-&quot;??_-;_-@_-"/>
  </numFmts>
  <fonts count="36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sz val="12"/>
      <color theme="1"/>
      <name val="Calibri"/>
      <family val="2"/>
      <scheme val="minor"/>
    </font>
    <font>
      <b/>
      <sz val="20"/>
      <color rgb="FF6285C2"/>
      <name val="MV Typewriter"/>
      <family val="2"/>
    </font>
    <font>
      <sz val="12"/>
      <color rgb="FF454545"/>
      <name val="MV Typewriter"/>
    </font>
    <font>
      <sz val="10"/>
      <name val="Times New Roman"/>
      <family val="1"/>
    </font>
    <font>
      <b/>
      <sz val="12"/>
      <name val="Lato Black"/>
      <family val="2"/>
    </font>
    <font>
      <b/>
      <sz val="12"/>
      <color rgb="FF6285C2"/>
      <name val="Lato Black"/>
      <family val="2"/>
    </font>
    <font>
      <b/>
      <sz val="24"/>
      <color theme="1"/>
      <name val="Faruma"/>
      <family val="3"/>
    </font>
    <font>
      <b/>
      <sz val="12"/>
      <color theme="1"/>
      <name val="Century Gothic"/>
      <family val="2"/>
    </font>
    <font>
      <b/>
      <sz val="11.5"/>
      <color theme="1"/>
      <name val="atoLaiko"/>
    </font>
    <font>
      <b/>
      <sz val="11.5"/>
      <color rgb="FF6285C2"/>
      <name val="atoLaiko"/>
    </font>
    <font>
      <b/>
      <sz val="12"/>
      <color theme="1"/>
      <name val="Faruma"/>
      <family val="3"/>
    </font>
    <font>
      <sz val="11.5"/>
      <color theme="1"/>
      <name val="atoLaiko"/>
    </font>
    <font>
      <sz val="11.5"/>
      <color rgb="FF6285C2"/>
      <name val="atoLaiko"/>
    </font>
    <font>
      <sz val="8"/>
      <color theme="1"/>
      <name val="Century Gothic"/>
      <family val="2"/>
    </font>
    <font>
      <sz val="11.5"/>
      <color rgb="FF595959"/>
      <name val="atoLaiko"/>
    </font>
    <font>
      <b/>
      <sz val="18"/>
      <color theme="1"/>
      <name val="MV Typewriter"/>
    </font>
    <font>
      <sz val="11.5"/>
      <color rgb="FF454545"/>
      <name val="Lato"/>
      <family val="2"/>
    </font>
    <font>
      <sz val="11.5"/>
      <color rgb="FF6285C2"/>
      <name val="Lato"/>
      <family val="2"/>
    </font>
    <font>
      <b/>
      <sz val="11.5"/>
      <color theme="1"/>
      <name val="Lato Black"/>
      <family val="2"/>
    </font>
    <font>
      <b/>
      <sz val="11.5"/>
      <color rgb="FF6285C2"/>
      <name val="Lato Black"/>
      <family val="2"/>
    </font>
    <font>
      <b/>
      <sz val="12"/>
      <name val="MV Typewriter"/>
    </font>
    <font>
      <b/>
      <sz val="11.5"/>
      <name val="Lato Black"/>
      <family val="2"/>
    </font>
    <font>
      <b/>
      <sz val="11.5"/>
      <name val="Lato"/>
      <family val="2"/>
    </font>
    <font>
      <b/>
      <sz val="11.5"/>
      <color rgb="FF6285C2"/>
      <name val="Lato"/>
      <family val="2"/>
    </font>
    <font>
      <b/>
      <sz val="12"/>
      <name val="Faruma"/>
      <family val="3"/>
    </font>
    <font>
      <sz val="11.5"/>
      <color theme="1"/>
      <name val="Lato"/>
      <family val="2"/>
    </font>
    <font>
      <sz val="11.5"/>
      <color rgb="FF595959"/>
      <name val="Lato"/>
      <family val="2"/>
    </font>
    <font>
      <sz val="11"/>
      <color theme="1"/>
      <name val="Century Gothic"/>
      <family val="2"/>
    </font>
    <font>
      <b/>
      <sz val="11.5"/>
      <color theme="1"/>
      <name val="Lato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6285C2"/>
      </top>
      <bottom style="medium">
        <color rgb="FF6285C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/>
      <bottom style="thin">
        <color rgb="FF6285C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1" applyNumberFormat="1" applyFont="1" applyBorder="1" applyAlignment="1">
      <alignment vertical="center" readingOrder="2"/>
    </xf>
    <xf numFmtId="0" fontId="9" fillId="0" borderId="0" xfId="0" applyFont="1" applyAlignment="1">
      <alignment horizontal="right" vertical="center" readingOrder="2"/>
    </xf>
    <xf numFmtId="0" fontId="6" fillId="0" borderId="0" xfId="0" applyFont="1" applyAlignment="1">
      <alignment horizontal="right" vertical="center" readingOrder="2"/>
    </xf>
    <xf numFmtId="0" fontId="11" fillId="0" borderId="0" xfId="4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 applyProtection="1">
      <alignment horizontal="center" vertical="center" readingOrder="2"/>
    </xf>
    <xf numFmtId="0" fontId="13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" vertical="center"/>
    </xf>
    <xf numFmtId="0" fontId="15" fillId="0" borderId="0" xfId="5" applyFont="1" applyAlignment="1">
      <alignment horizontal="centerContinuous" vertical="center" readingOrder="2"/>
    </xf>
    <xf numFmtId="0" fontId="16" fillId="0" borderId="0" xfId="5" applyFont="1" applyAlignment="1">
      <alignment horizontal="center" vertical="center" readingOrder="2"/>
    </xf>
    <xf numFmtId="0" fontId="15" fillId="0" borderId="0" xfId="5" applyFont="1" applyAlignment="1">
      <alignment horizontal="center" vertical="center" readingOrder="2"/>
    </xf>
    <xf numFmtId="0" fontId="17" fillId="0" borderId="0" xfId="1" applyNumberFormat="1" applyFont="1" applyFill="1" applyBorder="1" applyAlignment="1">
      <alignment horizontal="center" vertical="center" wrapText="1" readingOrder="2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2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5" fontId="21" fillId="0" borderId="0" xfId="1" applyNumberFormat="1" applyFont="1" applyFill="1" applyBorder="1" applyAlignment="1">
      <alignment horizontal="right" vertical="center"/>
    </xf>
    <xf numFmtId="165" fontId="19" fillId="0" borderId="0" xfId="1" applyNumberFormat="1" applyFont="1" applyFill="1" applyBorder="1" applyAlignment="1">
      <alignment horizontal="right" vertical="center"/>
    </xf>
    <xf numFmtId="165" fontId="22" fillId="0" borderId="0" xfId="1" applyNumberFormat="1" applyFont="1" applyFill="1" applyBorder="1" applyAlignment="1">
      <alignment horizontal="right" vertical="center" indent="2"/>
    </xf>
    <xf numFmtId="164" fontId="23" fillId="0" borderId="1" xfId="1" applyNumberFormat="1" applyFont="1" applyFill="1" applyBorder="1" applyAlignment="1">
      <alignment horizontal="right" vertical="center"/>
    </xf>
    <xf numFmtId="164" fontId="24" fillId="0" borderId="1" xfId="1" applyNumberFormat="1" applyFont="1" applyFill="1" applyBorder="1" applyAlignment="1">
      <alignment horizontal="right" vertical="center"/>
    </xf>
    <xf numFmtId="165" fontId="9" fillId="0" borderId="1" xfId="1" applyNumberFormat="1" applyFont="1" applyFill="1" applyBorder="1" applyAlignment="1">
      <alignment horizontal="right" vertical="center" indent="2"/>
    </xf>
    <xf numFmtId="164" fontId="0" fillId="0" borderId="0" xfId="0" applyNumberFormat="1" applyAlignment="1">
      <alignment horizontal="center" vertical="center"/>
    </xf>
    <xf numFmtId="164" fontId="23" fillId="0" borderId="2" xfId="1" applyNumberFormat="1" applyFont="1" applyFill="1" applyBorder="1" applyAlignment="1">
      <alignment horizontal="right" vertical="center"/>
    </xf>
    <xf numFmtId="164" fontId="24" fillId="0" borderId="2" xfId="1" applyNumberFormat="1" applyFont="1" applyFill="1" applyBorder="1" applyAlignment="1">
      <alignment horizontal="right" vertical="center"/>
    </xf>
    <xf numFmtId="165" fontId="9" fillId="0" borderId="2" xfId="1" applyNumberFormat="1" applyFont="1" applyFill="1" applyBorder="1" applyAlignment="1">
      <alignment horizontal="right" vertical="center" indent="2"/>
    </xf>
    <xf numFmtId="164" fontId="25" fillId="0" borderId="3" xfId="1" applyNumberFormat="1" applyFont="1" applyFill="1" applyBorder="1" applyAlignment="1">
      <alignment horizontal="right" vertical="center"/>
    </xf>
    <xf numFmtId="164" fontId="26" fillId="0" borderId="3" xfId="1" applyNumberFormat="1" applyFont="1" applyFill="1" applyBorder="1" applyAlignment="1">
      <alignment horizontal="right" vertical="center"/>
    </xf>
    <xf numFmtId="165" fontId="27" fillId="0" borderId="3" xfId="1" applyNumberFormat="1" applyFont="1" applyFill="1" applyBorder="1" applyAlignment="1">
      <alignment horizontal="right" vertical="center" indent="2"/>
    </xf>
    <xf numFmtId="43" fontId="0" fillId="0" borderId="0" xfId="0" applyNumberFormat="1" applyAlignment="1">
      <alignment vertical="center"/>
    </xf>
    <xf numFmtId="164" fontId="23" fillId="0" borderId="0" xfId="1" applyNumberFormat="1" applyFont="1" applyFill="1" applyBorder="1" applyAlignment="1">
      <alignment horizontal="right" vertical="center"/>
    </xf>
    <xf numFmtId="164" fontId="24" fillId="0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 indent="2"/>
    </xf>
    <xf numFmtId="164" fontId="28" fillId="0" borderId="3" xfId="1" applyNumberFormat="1" applyFont="1" applyFill="1" applyBorder="1" applyAlignment="1">
      <alignment horizontal="right" vertical="center"/>
    </xf>
    <xf numFmtId="164" fontId="29" fillId="0" borderId="0" xfId="1" applyNumberFormat="1" applyFont="1" applyFill="1" applyBorder="1" applyAlignment="1">
      <alignment horizontal="right" vertical="center"/>
    </xf>
    <xf numFmtId="164" fontId="30" fillId="0" borderId="0" xfId="1" applyNumberFormat="1" applyFont="1" applyFill="1" applyBorder="1" applyAlignment="1">
      <alignment horizontal="right" vertical="center"/>
    </xf>
    <xf numFmtId="165" fontId="31" fillId="0" borderId="0" xfId="1" applyNumberFormat="1" applyFont="1" applyFill="1" applyBorder="1" applyAlignment="1">
      <alignment horizontal="left" vertical="center" indent="2"/>
    </xf>
    <xf numFmtId="164" fontId="32" fillId="0" borderId="0" xfId="0" applyNumberFormat="1" applyFont="1" applyAlignment="1">
      <alignment vertical="center"/>
    </xf>
    <xf numFmtId="164" fontId="33" fillId="0" borderId="0" xfId="1" applyNumberFormat="1" applyFont="1" applyFill="1" applyBorder="1" applyAlignment="1">
      <alignment horizontal="right" vertical="center"/>
    </xf>
    <xf numFmtId="165" fontId="33" fillId="0" borderId="0" xfId="1" applyNumberFormat="1" applyFont="1" applyFill="1" applyBorder="1" applyAlignment="1">
      <alignment horizontal="right" vertical="center"/>
    </xf>
    <xf numFmtId="43" fontId="2" fillId="0" borderId="0" xfId="1" applyFont="1" applyAlignment="1">
      <alignment vertical="center"/>
    </xf>
    <xf numFmtId="164" fontId="23" fillId="0" borderId="4" xfId="1" applyNumberFormat="1" applyFont="1" applyFill="1" applyBorder="1" applyAlignment="1">
      <alignment horizontal="right" vertical="center"/>
    </xf>
    <xf numFmtId="164" fontId="24" fillId="0" borderId="4" xfId="1" applyNumberFormat="1" applyFont="1" applyFill="1" applyBorder="1" applyAlignment="1">
      <alignment horizontal="right" vertical="center"/>
    </xf>
    <xf numFmtId="165" fontId="9" fillId="0" borderId="4" xfId="1" applyNumberFormat="1" applyFont="1" applyFill="1" applyBorder="1" applyAlignment="1">
      <alignment horizontal="right" vertical="center" indent="2"/>
    </xf>
    <xf numFmtId="164" fontId="34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65" fontId="9" fillId="0" borderId="4" xfId="1" applyNumberFormat="1" applyFont="1" applyFill="1" applyBorder="1" applyAlignment="1">
      <alignment horizontal="right" vertical="center" indent="7"/>
    </xf>
    <xf numFmtId="165" fontId="9" fillId="0" borderId="2" xfId="1" applyNumberFormat="1" applyFont="1" applyFill="1" applyBorder="1" applyAlignment="1">
      <alignment horizontal="right" vertical="center" indent="7"/>
    </xf>
    <xf numFmtId="164" fontId="2" fillId="0" borderId="0" xfId="1" applyNumberFormat="1" applyFont="1" applyAlignment="1">
      <alignment horizontal="center" vertical="center"/>
    </xf>
    <xf numFmtId="166" fontId="0" fillId="0" borderId="0" xfId="1" applyNumberFormat="1" applyFont="1" applyAlignment="1">
      <alignment vertical="center"/>
    </xf>
    <xf numFmtId="167" fontId="32" fillId="0" borderId="0" xfId="0" applyNumberFormat="1" applyFont="1" applyAlignment="1">
      <alignment vertical="center"/>
    </xf>
    <xf numFmtId="9" fontId="24" fillId="0" borderId="0" xfId="2" applyFont="1" applyFill="1" applyBorder="1" applyAlignment="1">
      <alignment horizontal="right" vertical="center"/>
    </xf>
    <xf numFmtId="164" fontId="0" fillId="0" borderId="0" xfId="1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23" fillId="0" borderId="5" xfId="1" applyNumberFormat="1" applyFont="1" applyFill="1" applyBorder="1" applyAlignment="1">
      <alignment horizontal="right" vertical="center"/>
    </xf>
    <xf numFmtId="164" fontId="24" fillId="0" borderId="5" xfId="1" applyNumberFormat="1" applyFont="1" applyFill="1" applyBorder="1" applyAlignment="1">
      <alignment horizontal="right" vertical="center"/>
    </xf>
    <xf numFmtId="165" fontId="9" fillId="0" borderId="5" xfId="1" applyNumberFormat="1" applyFont="1" applyFill="1" applyBorder="1" applyAlignment="1">
      <alignment horizontal="right" vertical="center" indent="4"/>
    </xf>
    <xf numFmtId="165" fontId="9" fillId="0" borderId="4" xfId="1" applyNumberFormat="1" applyFont="1" applyFill="1" applyBorder="1" applyAlignment="1">
      <alignment horizontal="right" vertical="center" indent="4"/>
    </xf>
    <xf numFmtId="164" fontId="35" fillId="0" borderId="6" xfId="1" applyNumberFormat="1" applyFont="1" applyFill="1" applyBorder="1" applyAlignment="1">
      <alignment horizontal="right" vertical="center"/>
    </xf>
    <xf numFmtId="164" fontId="30" fillId="0" borderId="6" xfId="1" applyNumberFormat="1" applyFont="1" applyFill="1" applyBorder="1" applyAlignment="1">
      <alignment horizontal="right" vertical="center"/>
    </xf>
    <xf numFmtId="165" fontId="27" fillId="0" borderId="6" xfId="1" applyNumberFormat="1" applyFont="1" applyFill="1" applyBorder="1" applyAlignment="1">
      <alignment horizontal="right" vertical="center" indent="2"/>
    </xf>
    <xf numFmtId="43" fontId="33" fillId="0" borderId="0" xfId="1" applyFont="1" applyFill="1" applyBorder="1" applyAlignment="1">
      <alignment horizontal="right" vertical="center"/>
    </xf>
    <xf numFmtId="37" fontId="33" fillId="0" borderId="0" xfId="1" applyNumberFormat="1" applyFont="1" applyFill="1" applyBorder="1" applyAlignment="1">
      <alignment horizontal="right" vertical="center"/>
    </xf>
    <xf numFmtId="165" fontId="27" fillId="0" borderId="6" xfId="1" applyNumberFormat="1" applyFont="1" applyFill="1" applyBorder="1" applyAlignment="1">
      <alignment horizontal="right" vertical="center" indent="1"/>
    </xf>
    <xf numFmtId="0" fontId="9" fillId="0" borderId="0" xfId="1" applyNumberFormat="1" applyFont="1" applyBorder="1" applyAlignment="1">
      <alignment horizontal="right" vertical="center" indent="2" readingOrder="2"/>
    </xf>
    <xf numFmtId="0" fontId="9" fillId="0" borderId="4" xfId="1" applyNumberFormat="1" applyFont="1" applyBorder="1" applyAlignment="1">
      <alignment horizontal="right" vertical="center" indent="2" readingOrder="2"/>
    </xf>
    <xf numFmtId="0" fontId="9" fillId="0" borderId="1" xfId="1" applyNumberFormat="1" applyFont="1" applyBorder="1" applyAlignment="1">
      <alignment horizontal="right" vertical="center" indent="4" readingOrder="2"/>
    </xf>
    <xf numFmtId="4" fontId="0" fillId="0" borderId="0" xfId="0" applyNumberFormat="1" applyAlignment="1">
      <alignment vertical="center"/>
    </xf>
    <xf numFmtId="164" fontId="23" fillId="0" borderId="7" xfId="1" applyNumberFormat="1" applyFont="1" applyFill="1" applyBorder="1" applyAlignment="1">
      <alignment horizontal="right" vertical="center"/>
    </xf>
    <xf numFmtId="164" fontId="24" fillId="0" borderId="7" xfId="1" applyNumberFormat="1" applyFont="1" applyFill="1" applyBorder="1" applyAlignment="1">
      <alignment horizontal="right" vertical="center"/>
    </xf>
    <xf numFmtId="0" fontId="9" fillId="0" borderId="7" xfId="1" applyNumberFormat="1" applyFont="1" applyBorder="1" applyAlignment="1">
      <alignment horizontal="right" vertical="center" indent="4"/>
    </xf>
    <xf numFmtId="164" fontId="23" fillId="0" borderId="8" xfId="1" applyNumberFormat="1" applyFont="1" applyFill="1" applyBorder="1" applyAlignment="1">
      <alignment horizontal="right" vertical="center"/>
    </xf>
    <xf numFmtId="164" fontId="24" fillId="0" borderId="8" xfId="1" applyNumberFormat="1" applyFont="1" applyFill="1" applyBorder="1" applyAlignment="1">
      <alignment horizontal="right" vertical="center"/>
    </xf>
    <xf numFmtId="0" fontId="9" fillId="0" borderId="8" xfId="1" applyNumberFormat="1" applyFont="1" applyBorder="1" applyAlignment="1">
      <alignment horizontal="right" vertical="center" indent="4"/>
    </xf>
    <xf numFmtId="168" fontId="23" fillId="0" borderId="0" xfId="2" applyNumberFormat="1" applyFont="1" applyBorder="1" applyAlignment="1">
      <alignment vertical="center"/>
    </xf>
    <xf numFmtId="168" fontId="24" fillId="0" borderId="0" xfId="2" applyNumberFormat="1" applyFont="1" applyFill="1" applyBorder="1" applyAlignment="1">
      <alignment vertical="center"/>
    </xf>
    <xf numFmtId="169" fontId="9" fillId="0" borderId="0" xfId="1" applyNumberFormat="1" applyFont="1" applyBorder="1" applyAlignment="1">
      <alignment horizontal="right" vertical="center" indent="2"/>
    </xf>
    <xf numFmtId="168" fontId="23" fillId="0" borderId="4" xfId="2" applyNumberFormat="1" applyFont="1" applyBorder="1" applyAlignment="1">
      <alignment vertical="center"/>
    </xf>
    <xf numFmtId="168" fontId="24" fillId="0" borderId="4" xfId="2" applyNumberFormat="1" applyFont="1" applyFill="1" applyBorder="1" applyAlignment="1">
      <alignment vertical="center"/>
    </xf>
    <xf numFmtId="169" fontId="9" fillId="0" borderId="4" xfId="1" applyNumberFormat="1" applyFont="1" applyBorder="1" applyAlignment="1">
      <alignment horizontal="right" vertical="center" indent="2"/>
    </xf>
    <xf numFmtId="168" fontId="35" fillId="0" borderId="0" xfId="2" applyNumberFormat="1" applyFont="1" applyBorder="1" applyAlignment="1">
      <alignment vertical="center"/>
    </xf>
    <xf numFmtId="168" fontId="30" fillId="0" borderId="0" xfId="2" applyNumberFormat="1" applyFont="1" applyFill="1" applyBorder="1" applyAlignment="1">
      <alignment vertical="center"/>
    </xf>
    <xf numFmtId="169" fontId="27" fillId="0" borderId="0" xfId="1" applyNumberFormat="1" applyFont="1" applyBorder="1" applyAlignment="1">
      <alignment horizontal="right" vertical="center" indent="2"/>
    </xf>
    <xf numFmtId="169" fontId="9" fillId="0" borderId="4" xfId="1" applyNumberFormat="1" applyFont="1" applyBorder="1" applyAlignment="1">
      <alignment horizontal="right" vertical="center" indent="4"/>
    </xf>
  </cellXfs>
  <cellStyles count="6">
    <cellStyle name="Comma" xfId="1" builtinId="3"/>
    <cellStyle name="Comma 12" xfId="3" xr:uid="{F513798F-30B1-412D-BC64-F4D158AB42AD}"/>
    <cellStyle name="Comma 6" xfId="4" xr:uid="{0261F079-BA84-4620-9ED3-878217DF0D63}"/>
    <cellStyle name="Normal" xfId="0" builtinId="0"/>
    <cellStyle name="Normal 2 2" xfId="5" xr:uid="{3E34DBAA-1D03-4C17-A380-C8ADF679EE71}"/>
    <cellStyle name="Percent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72E2053-014F-4159-B20A-1AB57A546D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6</xdr:row>
      <xdr:rowOff>9525</xdr:rowOff>
    </xdr:from>
    <xdr:to>
      <xdr:col>2</xdr:col>
      <xdr:colOff>1285494</xdr:colOff>
      <xdr:row>6</xdr:row>
      <xdr:rowOff>469353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9F04881-BA61-4C67-AA30-00FCEDB0AC7C}"/>
            </a:ext>
          </a:extLst>
        </xdr:cNvPr>
        <xdr:cNvSpPr/>
      </xdr:nvSpPr>
      <xdr:spPr>
        <a:xfrm>
          <a:off x="57150" y="1247775"/>
          <a:ext cx="4009644" cy="4598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6</xdr:row>
      <xdr:rowOff>9525</xdr:rowOff>
    </xdr:from>
    <xdr:to>
      <xdr:col>3</xdr:col>
      <xdr:colOff>1292239</xdr:colOff>
      <xdr:row>6</xdr:row>
      <xdr:rowOff>469353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DDC7591-4197-4BD4-B5B6-AD19F4D79E26}"/>
            </a:ext>
          </a:extLst>
        </xdr:cNvPr>
        <xdr:cNvSpPr/>
      </xdr:nvSpPr>
      <xdr:spPr>
        <a:xfrm>
          <a:off x="4211461" y="1247775"/>
          <a:ext cx="1252728" cy="4598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6</xdr:row>
      <xdr:rowOff>9525</xdr:rowOff>
    </xdr:from>
    <xdr:to>
      <xdr:col>4</xdr:col>
      <xdr:colOff>1292239</xdr:colOff>
      <xdr:row>6</xdr:row>
      <xdr:rowOff>469353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B8C4DA1C-4DFC-4EEF-9A69-FB5F11D48536}"/>
            </a:ext>
          </a:extLst>
        </xdr:cNvPr>
        <xdr:cNvSpPr/>
      </xdr:nvSpPr>
      <xdr:spPr>
        <a:xfrm>
          <a:off x="5602111" y="1247775"/>
          <a:ext cx="1252728" cy="4598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Government%20Annual%20Budget%202014\Government%20Annual%20Budget%202026\Majilis%202026\2.2%20Budget%20Summary%20&amp;%20Financing.xlsx" TargetMode="External"/><Relationship Id="rId1" Type="http://schemas.openxmlformats.org/officeDocument/2006/relationships/externalLinkPath" Target="/Government%20Annual%20Budget%202014/Government%20Annual%20Budget%202026/Majilis%202026/2.2%20Budget%20Summary%20&amp;%20Financ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PMFormattingSheet"/>
      <sheetName val="Report"/>
      <sheetName val="BPC"/>
      <sheetName val="BPC-Control"/>
    </sheetNames>
    <sheetDataSet>
      <sheetData sheetId="0"/>
      <sheetData sheetId="1"/>
      <sheetData sheetId="2">
        <row r="10">
          <cell r="B10">
            <v>41998650535</v>
          </cell>
          <cell r="C10">
            <v>39578076238</v>
          </cell>
          <cell r="D10">
            <v>37422574069</v>
          </cell>
          <cell r="E10">
            <v>35014004097</v>
          </cell>
          <cell r="F10">
            <v>33059214497</v>
          </cell>
        </row>
        <row r="11">
          <cell r="B11">
            <v>2931609861</v>
          </cell>
          <cell r="C11">
            <v>2765777692</v>
          </cell>
          <cell r="D11">
            <v>2596927742</v>
          </cell>
          <cell r="E11">
            <v>2480124697</v>
          </cell>
          <cell r="F11">
            <v>1361267623</v>
          </cell>
        </row>
        <row r="12">
          <cell r="B12">
            <v>25279785</v>
          </cell>
          <cell r="C12">
            <v>28371604</v>
          </cell>
          <cell r="D12">
            <v>32066476</v>
          </cell>
          <cell r="E12">
            <v>55228007</v>
          </cell>
          <cell r="F12">
            <v>324614206</v>
          </cell>
        </row>
        <row r="13">
          <cell r="B13">
            <v>252098793</v>
          </cell>
          <cell r="C13">
            <v>287376880</v>
          </cell>
          <cell r="D13">
            <v>322956360</v>
          </cell>
          <cell r="E13">
            <v>325636257</v>
          </cell>
          <cell r="F13">
            <v>340163278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5527</v>
          </cell>
        </row>
        <row r="26">
          <cell r="B26">
            <v>52872887013</v>
          </cell>
          <cell r="C26">
            <v>52795762378</v>
          </cell>
          <cell r="D26">
            <v>60626724147</v>
          </cell>
          <cell r="E26">
            <v>51541263226</v>
          </cell>
          <cell r="F26">
            <v>45231784858</v>
          </cell>
        </row>
        <row r="27">
          <cell r="B27">
            <v>1075632379</v>
          </cell>
          <cell r="C27">
            <v>625509611</v>
          </cell>
          <cell r="D27">
            <v>373886428</v>
          </cell>
          <cell r="E27">
            <v>731891199</v>
          </cell>
          <cell r="F27">
            <v>807459061</v>
          </cell>
        </row>
        <row r="28">
          <cell r="B28">
            <v>17759261</v>
          </cell>
          <cell r="C28">
            <v>18024299</v>
          </cell>
          <cell r="D28">
            <v>21908644</v>
          </cell>
          <cell r="E28">
            <v>23726207</v>
          </cell>
          <cell r="F28">
            <v>18578578</v>
          </cell>
        </row>
        <row r="29">
          <cell r="B29">
            <v>252098793</v>
          </cell>
          <cell r="C29">
            <v>287376880</v>
          </cell>
          <cell r="D29">
            <v>322956360</v>
          </cell>
          <cell r="E29">
            <v>325636257</v>
          </cell>
          <cell r="F29">
            <v>390312735</v>
          </cell>
        </row>
        <row r="30">
          <cell r="B30">
            <v>2737735325</v>
          </cell>
          <cell r="C30">
            <v>3023545308</v>
          </cell>
          <cell r="D30">
            <v>2857090141</v>
          </cell>
          <cell r="E30">
            <v>3917700122</v>
          </cell>
          <cell r="F30">
            <v>6369426730</v>
          </cell>
        </row>
        <row r="42"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B49">
            <v>676696192</v>
          </cell>
          <cell r="C49">
            <v>1028596192</v>
          </cell>
          <cell r="D49">
            <v>918776192</v>
          </cell>
          <cell r="E49">
            <v>473926192</v>
          </cell>
          <cell r="F49">
            <v>483433872</v>
          </cell>
        </row>
        <row r="50">
          <cell r="B50">
            <v>113458222</v>
          </cell>
          <cell r="C50">
            <v>116245062</v>
          </cell>
          <cell r="D50">
            <v>109581925</v>
          </cell>
          <cell r="E50">
            <v>88624870</v>
          </cell>
          <cell r="F50">
            <v>85994447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>
            <v>0</v>
          </cell>
          <cell r="C55">
            <v>771000000</v>
          </cell>
          <cell r="D55">
            <v>0</v>
          </cell>
          <cell r="E55">
            <v>848200000</v>
          </cell>
          <cell r="F55">
            <v>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</row>
        <row r="58">
          <cell r="B58">
            <v>0</v>
          </cell>
          <cell r="C58">
            <v>0</v>
          </cell>
          <cell r="D58">
            <v>9252000000</v>
          </cell>
          <cell r="E58">
            <v>0</v>
          </cell>
          <cell r="F58">
            <v>0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2658420424</v>
          </cell>
          <cell r="F59">
            <v>730421386</v>
          </cell>
        </row>
        <row r="60">
          <cell r="B60">
            <v>2096200000</v>
          </cell>
          <cell r="C60">
            <v>1970500000</v>
          </cell>
          <cell r="D60">
            <v>1599400000</v>
          </cell>
          <cell r="E60">
            <v>224243965</v>
          </cell>
          <cell r="F60">
            <v>0</v>
          </cell>
        </row>
        <row r="61">
          <cell r="B61">
            <v>536400000</v>
          </cell>
          <cell r="C61">
            <v>493400000</v>
          </cell>
          <cell r="D61">
            <v>484300000</v>
          </cell>
          <cell r="E61">
            <v>445307499</v>
          </cell>
          <cell r="F61">
            <v>398661072</v>
          </cell>
        </row>
        <row r="62">
          <cell r="B62">
            <v>858100000</v>
          </cell>
          <cell r="C62">
            <v>616600000</v>
          </cell>
          <cell r="D62">
            <v>550200000</v>
          </cell>
          <cell r="E62">
            <v>446698112</v>
          </cell>
          <cell r="F62">
            <v>416028076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>
            <v>898016902</v>
          </cell>
          <cell r="C68">
            <v>889491788</v>
          </cell>
          <cell r="D68">
            <v>929899035</v>
          </cell>
          <cell r="E68">
            <v>3355099158</v>
          </cell>
          <cell r="F68">
            <v>1777318265</v>
          </cell>
        </row>
        <row r="69">
          <cell r="B69">
            <v>995075755</v>
          </cell>
          <cell r="C69">
            <v>952384959</v>
          </cell>
          <cell r="D69">
            <v>1143977722</v>
          </cell>
          <cell r="E69">
            <v>3714147216</v>
          </cell>
          <cell r="F69">
            <v>3054830700</v>
          </cell>
        </row>
        <row r="81">
          <cell r="B81">
            <v>5152887064</v>
          </cell>
          <cell r="C81">
            <v>5192888465</v>
          </cell>
          <cell r="D81">
            <v>5557349260</v>
          </cell>
          <cell r="E81">
            <v>4861107487</v>
          </cell>
          <cell r="F81">
            <v>4668613080</v>
          </cell>
        </row>
        <row r="93">
          <cell r="B93">
            <v>2745167562</v>
          </cell>
          <cell r="C93">
            <v>2575113006</v>
          </cell>
          <cell r="D93">
            <v>2429367128</v>
          </cell>
          <cell r="E93">
            <v>2090637209</v>
          </cell>
          <cell r="F93">
            <v>1389942042</v>
          </cell>
        </row>
        <row r="105">
          <cell r="B105">
            <v>2737735325</v>
          </cell>
          <cell r="C105">
            <v>3023545308</v>
          </cell>
          <cell r="D105">
            <v>2857090141</v>
          </cell>
          <cell r="E105">
            <v>3917700122</v>
          </cell>
          <cell r="F105">
            <v>5746698577</v>
          </cell>
        </row>
        <row r="117">
          <cell r="B117">
            <v>4626000000</v>
          </cell>
          <cell r="C117">
            <v>6168000000</v>
          </cell>
          <cell r="D117">
            <v>13955100000</v>
          </cell>
          <cell r="E117">
            <v>8095900000</v>
          </cell>
          <cell r="F117">
            <v>223185000</v>
          </cell>
        </row>
        <row r="129">
          <cell r="B129">
            <v>0</v>
          </cell>
          <cell r="C129">
            <v>0</v>
          </cell>
          <cell r="D129">
            <v>6939000000</v>
          </cell>
          <cell r="E129">
            <v>3855000000</v>
          </cell>
          <cell r="F129">
            <v>0</v>
          </cell>
        </row>
        <row r="141">
          <cell r="B141">
            <v>109556400</v>
          </cell>
          <cell r="C141">
            <v>109556400</v>
          </cell>
          <cell r="D141">
            <v>109556400</v>
          </cell>
          <cell r="E141">
            <v>109570759</v>
          </cell>
          <cell r="F141">
            <v>226188812</v>
          </cell>
        </row>
        <row r="153">
          <cell r="B153">
            <v>2745167562</v>
          </cell>
          <cell r="C153">
            <v>2575113006</v>
          </cell>
          <cell r="D153">
            <v>4163400000</v>
          </cell>
          <cell r="E153">
            <v>0</v>
          </cell>
          <cell r="F153">
            <v>0</v>
          </cell>
        </row>
        <row r="165">
          <cell r="B165">
            <v>4275182072</v>
          </cell>
          <cell r="C165">
            <v>4789514354</v>
          </cell>
          <cell r="D165">
            <v>5172261660</v>
          </cell>
          <cell r="E165">
            <v>8632690281</v>
          </cell>
          <cell r="F165">
            <v>8910971664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A5AE-EBC9-46AE-88E0-D53CC9B65D75}">
  <sheetPr codeName="Sheet1">
    <tabColor theme="4" tint="-0.499984740745262"/>
    <pageSetUpPr fitToPage="1"/>
  </sheetPr>
  <dimension ref="A1:V87"/>
  <sheetViews>
    <sheetView showGridLines="0" tabSelected="1" topLeftCell="A3" zoomScale="85" zoomScaleNormal="85" zoomScaleSheetLayoutView="85" workbookViewId="0">
      <selection activeCell="G76" sqref="G76"/>
    </sheetView>
  </sheetViews>
  <sheetFormatPr defaultColWidth="8.88671875" defaultRowHeight="17.25"/>
  <cols>
    <col min="1" max="5" width="16.21875" style="1" customWidth="1"/>
    <col min="6" max="6" width="48.33203125" style="1" customWidth="1"/>
    <col min="7" max="7" width="16.109375" style="3" bestFit="1" customWidth="1"/>
    <col min="8" max="12" width="15.77734375" style="1" customWidth="1"/>
    <col min="13" max="17" width="14.77734375" style="1" bestFit="1" customWidth="1"/>
    <col min="18" max="18" width="14.88671875" style="1" customWidth="1"/>
    <col min="19" max="20" width="15.5546875" style="1" customWidth="1"/>
    <col min="21" max="16384" width="8.88671875" style="1"/>
  </cols>
  <sheetData>
    <row r="1" spans="1:22" ht="18.75" hidden="1" customHeight="1">
      <c r="F1" s="2"/>
    </row>
    <row r="2" spans="1:22" ht="18.75" hidden="1" customHeight="1">
      <c r="A2" s="4"/>
      <c r="B2" s="5"/>
      <c r="C2" s="6"/>
      <c r="D2" s="7"/>
      <c r="E2" s="7"/>
      <c r="F2" s="8"/>
      <c r="G2" s="9"/>
    </row>
    <row r="3" spans="1:22" ht="37.5" customHeight="1">
      <c r="F3" s="10" t="s">
        <v>0</v>
      </c>
    </row>
    <row r="4" spans="1:22" ht="18.75" customHeight="1">
      <c r="F4" s="11" t="s">
        <v>1</v>
      </c>
    </row>
    <row r="5" spans="1:22" ht="11.25" customHeight="1">
      <c r="F5" s="12"/>
    </row>
    <row r="6" spans="1:22" ht="30" customHeight="1">
      <c r="A6" s="13">
        <v>2028</v>
      </c>
      <c r="B6" s="13">
        <v>2027</v>
      </c>
      <c r="C6" s="14">
        <v>2026</v>
      </c>
      <c r="D6" s="13">
        <v>2025</v>
      </c>
      <c r="E6" s="15">
        <v>2024</v>
      </c>
      <c r="F6" s="16"/>
      <c r="H6" s="17"/>
      <c r="I6" s="17"/>
      <c r="J6" s="17"/>
      <c r="K6" s="17"/>
      <c r="L6" s="17"/>
    </row>
    <row r="7" spans="1:22" ht="37.5" customHeight="1">
      <c r="A7" s="18" t="s">
        <v>2</v>
      </c>
      <c r="B7" s="18" t="s">
        <v>2</v>
      </c>
      <c r="C7" s="19" t="s">
        <v>2</v>
      </c>
      <c r="D7" s="20" t="s">
        <v>3</v>
      </c>
      <c r="E7" s="20" t="s">
        <v>4</v>
      </c>
      <c r="F7" s="21"/>
    </row>
    <row r="8" spans="1:22" ht="18" customHeight="1">
      <c r="A8" s="22"/>
      <c r="B8" s="22"/>
      <c r="C8" s="23"/>
      <c r="D8" s="22"/>
      <c r="E8" s="22"/>
      <c r="G8" s="24"/>
      <c r="H8" s="25"/>
      <c r="I8" s="25"/>
      <c r="J8" s="25"/>
      <c r="K8" s="25"/>
      <c r="L8" s="25"/>
      <c r="M8" s="26"/>
      <c r="O8" s="26"/>
    </row>
    <row r="9" spans="1:22" ht="37.5" customHeight="1">
      <c r="A9" s="27"/>
      <c r="B9" s="27"/>
      <c r="C9" s="28"/>
      <c r="D9" s="27"/>
      <c r="E9" s="27"/>
      <c r="F9" s="29" t="s">
        <v>5</v>
      </c>
    </row>
    <row r="10" spans="1:22" ht="33.75" customHeight="1">
      <c r="A10" s="30">
        <f>[1]BPC!B10+[1]BPC!B14</f>
        <v>41998650535</v>
      </c>
      <c r="B10" s="30">
        <f>[1]BPC!C10+[1]BPC!C14</f>
        <v>39578076238</v>
      </c>
      <c r="C10" s="31">
        <f>[1]BPC!D10+[1]BPC!D14</f>
        <v>37422574069</v>
      </c>
      <c r="D10" s="30">
        <f>[1]BPC!E10+[1]BPC!E14</f>
        <v>35014004097</v>
      </c>
      <c r="E10" s="30">
        <f>[1]BPC!F10+[1]BPC!F14</f>
        <v>33059220024</v>
      </c>
      <c r="F10" s="32" t="s">
        <v>6</v>
      </c>
      <c r="G10" s="33"/>
      <c r="M10" s="26"/>
      <c r="N10" s="26"/>
      <c r="O10" s="26"/>
      <c r="P10" s="26"/>
      <c r="Q10" s="26"/>
      <c r="R10" s="26"/>
      <c r="S10" s="26"/>
      <c r="T10" s="26"/>
      <c r="U10" s="26"/>
      <c r="V10" s="26"/>
    </row>
    <row r="11" spans="1:22" ht="33.75" customHeight="1" thickBot="1">
      <c r="A11" s="34">
        <f>[1]BPC!B11</f>
        <v>2931609861</v>
      </c>
      <c r="B11" s="34">
        <f>[1]BPC!C11</f>
        <v>2765777692</v>
      </c>
      <c r="C11" s="35">
        <f>[1]BPC!D11</f>
        <v>2596927742</v>
      </c>
      <c r="D11" s="34">
        <f>[1]BPC!E11</f>
        <v>2480124697</v>
      </c>
      <c r="E11" s="34">
        <f>[1]BPC!F11</f>
        <v>1361267623</v>
      </c>
      <c r="F11" s="36" t="s">
        <v>7</v>
      </c>
      <c r="G11" s="33"/>
      <c r="M11" s="26"/>
      <c r="N11" s="26"/>
      <c r="O11" s="26"/>
      <c r="P11" s="26"/>
      <c r="Q11" s="26"/>
      <c r="R11" s="26"/>
      <c r="S11" s="26"/>
      <c r="T11" s="26"/>
      <c r="U11" s="26"/>
      <c r="V11" s="26"/>
    </row>
    <row r="12" spans="1:22" ht="33.75" customHeight="1" thickBot="1">
      <c r="A12" s="37">
        <f t="shared" ref="A12:C12" si="0">SUM(A10:A11)</f>
        <v>44930260396</v>
      </c>
      <c r="B12" s="37">
        <f t="shared" si="0"/>
        <v>42343853930</v>
      </c>
      <c r="C12" s="38">
        <f t="shared" si="0"/>
        <v>40019501811</v>
      </c>
      <c r="D12" s="37">
        <f>SUM(D10:D11)</f>
        <v>37494128794</v>
      </c>
      <c r="E12" s="37">
        <f>SUM(E10:E11)</f>
        <v>34420487647</v>
      </c>
      <c r="F12" s="39" t="s">
        <v>8</v>
      </c>
      <c r="G12" s="33"/>
      <c r="H12" s="40"/>
      <c r="I12" s="40"/>
      <c r="J12" s="40"/>
      <c r="K12" s="26"/>
      <c r="L12" s="26"/>
      <c r="M12" s="26"/>
      <c r="O12" s="26"/>
    </row>
    <row r="13" spans="1:22" ht="33.75" customHeight="1">
      <c r="A13" s="30">
        <f>[1]BPC!B12</f>
        <v>25279785</v>
      </c>
      <c r="B13" s="30">
        <f>[1]BPC!C12</f>
        <v>28371604</v>
      </c>
      <c r="C13" s="31">
        <f>[1]BPC!D12</f>
        <v>32066476</v>
      </c>
      <c r="D13" s="30">
        <f>[1]BPC!E12</f>
        <v>55228007</v>
      </c>
      <c r="E13" s="30">
        <f>[1]BPC!F12</f>
        <v>324614206</v>
      </c>
      <c r="F13" s="32" t="s">
        <v>9</v>
      </c>
      <c r="G13" s="33"/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1:22" ht="33.75" customHeight="1" thickBot="1">
      <c r="A14" s="41">
        <f>[1]BPC!B13</f>
        <v>252098793</v>
      </c>
      <c r="B14" s="41">
        <f>[1]BPC!C13</f>
        <v>287376880</v>
      </c>
      <c r="C14" s="42">
        <f>[1]BPC!D13</f>
        <v>322956360</v>
      </c>
      <c r="D14" s="41">
        <f>[1]BPC!E13</f>
        <v>325636257</v>
      </c>
      <c r="E14" s="41">
        <f>[1]BPC!F13</f>
        <v>340163278</v>
      </c>
      <c r="F14" s="43" t="s">
        <v>10</v>
      </c>
      <c r="G14" s="33"/>
      <c r="M14" s="26"/>
      <c r="N14" s="26"/>
      <c r="O14" s="26"/>
      <c r="P14" s="26"/>
      <c r="Q14" s="26"/>
      <c r="R14" s="26"/>
      <c r="S14" s="26"/>
      <c r="T14" s="26"/>
      <c r="U14" s="26"/>
      <c r="V14" s="26"/>
    </row>
    <row r="15" spans="1:22" ht="33.75" customHeight="1" thickBot="1">
      <c r="A15" s="44">
        <f t="shared" ref="A15:C15" si="1">SUM(A13:A14)</f>
        <v>277378578</v>
      </c>
      <c r="B15" s="44">
        <f t="shared" si="1"/>
        <v>315748484</v>
      </c>
      <c r="C15" s="38">
        <f t="shared" si="1"/>
        <v>355022836</v>
      </c>
      <c r="D15" s="44">
        <f>SUM(D13:D14)</f>
        <v>380864264</v>
      </c>
      <c r="E15" s="44">
        <f>SUM(E13:E14)</f>
        <v>664777484</v>
      </c>
      <c r="F15" s="39" t="s">
        <v>11</v>
      </c>
      <c r="G15" s="33"/>
      <c r="H15" s="25"/>
      <c r="I15" s="25"/>
      <c r="J15" s="25"/>
      <c r="K15" s="25"/>
      <c r="L15" s="25"/>
      <c r="M15" s="26"/>
      <c r="N15" s="26"/>
      <c r="O15" s="26"/>
      <c r="P15" s="26"/>
      <c r="Q15" s="26"/>
    </row>
    <row r="16" spans="1:22" ht="11.25" customHeight="1" thickBot="1">
      <c r="A16" s="45"/>
      <c r="B16" s="45"/>
      <c r="C16" s="46"/>
      <c r="D16" s="45"/>
      <c r="E16" s="45"/>
      <c r="F16" s="47"/>
      <c r="G16" s="33"/>
      <c r="H16" s="25"/>
      <c r="I16" s="25"/>
      <c r="J16" s="25"/>
      <c r="K16" s="25"/>
      <c r="L16" s="25"/>
      <c r="M16" s="26"/>
      <c r="O16" s="26"/>
    </row>
    <row r="17" spans="1:22" ht="33.75" customHeight="1" thickBot="1">
      <c r="A17" s="44">
        <f t="shared" ref="A17:C17" si="2">A15+A12</f>
        <v>45207638974</v>
      </c>
      <c r="B17" s="44">
        <f t="shared" si="2"/>
        <v>42659602414</v>
      </c>
      <c r="C17" s="38">
        <f t="shared" si="2"/>
        <v>40374524647</v>
      </c>
      <c r="D17" s="44">
        <f>D15+D12</f>
        <v>37874993058</v>
      </c>
      <c r="E17" s="44">
        <f>E15+E12</f>
        <v>35085265131</v>
      </c>
      <c r="F17" s="39" t="s">
        <v>12</v>
      </c>
      <c r="G17" s="24"/>
      <c r="H17" s="25"/>
      <c r="I17" s="25"/>
      <c r="J17" s="25"/>
      <c r="K17" s="25"/>
      <c r="L17" s="25"/>
      <c r="M17" s="26"/>
      <c r="O17" s="26"/>
    </row>
    <row r="18" spans="1:22" ht="18" customHeight="1">
      <c r="A18" s="48"/>
      <c r="B18" s="48"/>
      <c r="C18" s="48"/>
      <c r="D18" s="48"/>
      <c r="E18" s="48"/>
      <c r="G18" s="24"/>
      <c r="H18" s="25"/>
      <c r="I18" s="25"/>
      <c r="J18" s="25"/>
      <c r="K18" s="25"/>
      <c r="L18" s="25"/>
      <c r="M18" s="26"/>
      <c r="O18" s="26"/>
    </row>
    <row r="19" spans="1:22" ht="37.5" customHeight="1">
      <c r="A19" s="49"/>
      <c r="B19" s="49"/>
      <c r="C19" s="49"/>
      <c r="D19" s="49"/>
      <c r="E19" s="50"/>
      <c r="F19" s="29" t="s">
        <v>13</v>
      </c>
      <c r="G19" s="33"/>
      <c r="H19" s="25"/>
      <c r="I19" s="25"/>
      <c r="J19" s="25"/>
      <c r="K19" s="25"/>
      <c r="L19" s="25"/>
      <c r="M19" s="26"/>
      <c r="N19" s="26"/>
      <c r="O19" s="26"/>
      <c r="P19" s="51"/>
    </row>
    <row r="20" spans="1:22" ht="33.75" customHeight="1">
      <c r="A20" s="30">
        <f>[1]BPC!B26</f>
        <v>52872887013</v>
      </c>
      <c r="B20" s="30">
        <f>[1]BPC!C26</f>
        <v>52795762378</v>
      </c>
      <c r="C20" s="31">
        <f>[1]BPC!D26</f>
        <v>60626724147</v>
      </c>
      <c r="D20" s="30">
        <f>[1]BPC!E26</f>
        <v>51541263226</v>
      </c>
      <c r="E20" s="30">
        <f>[1]BPC!F26</f>
        <v>45231784858</v>
      </c>
      <c r="F20" s="32" t="s">
        <v>14</v>
      </c>
      <c r="G20" s="33"/>
      <c r="H20" s="25"/>
      <c r="I20" s="25"/>
      <c r="J20" s="25"/>
      <c r="K20" s="25"/>
      <c r="L20" s="25"/>
      <c r="M20" s="26"/>
      <c r="N20" s="26"/>
      <c r="O20" s="26"/>
      <c r="P20" s="26"/>
      <c r="Q20" s="26"/>
      <c r="R20" s="26"/>
      <c r="S20" s="26"/>
      <c r="T20" s="26"/>
      <c r="U20" s="26"/>
      <c r="V20" s="26"/>
    </row>
    <row r="21" spans="1:22" ht="33.75" customHeight="1">
      <c r="A21" s="52">
        <f>[1]BPC!B27</f>
        <v>1075632379</v>
      </c>
      <c r="B21" s="52">
        <f>[1]BPC!C27</f>
        <v>625509611</v>
      </c>
      <c r="C21" s="53">
        <f>[1]BPC!D27</f>
        <v>373886428</v>
      </c>
      <c r="D21" s="52">
        <f>[1]BPC!E27</f>
        <v>731891199</v>
      </c>
      <c r="E21" s="52">
        <f>[1]BPC!F27</f>
        <v>807459061</v>
      </c>
      <c r="F21" s="54" t="s">
        <v>15</v>
      </c>
      <c r="G21" s="33"/>
      <c r="H21" s="25"/>
      <c r="I21" s="25"/>
      <c r="J21" s="25"/>
      <c r="K21" s="25"/>
      <c r="L21" s="25"/>
      <c r="M21" s="26"/>
      <c r="N21" s="26"/>
      <c r="O21" s="26"/>
      <c r="P21" s="26"/>
      <c r="Q21" s="26"/>
      <c r="R21" s="26"/>
      <c r="S21" s="26"/>
      <c r="T21" s="26"/>
      <c r="U21" s="26"/>
      <c r="V21" s="26"/>
    </row>
    <row r="22" spans="1:22" ht="33.75" customHeight="1">
      <c r="A22" s="52">
        <f>[1]BPC!B28</f>
        <v>17759261</v>
      </c>
      <c r="B22" s="52">
        <f>[1]BPC!C28</f>
        <v>18024299</v>
      </c>
      <c r="C22" s="53">
        <f>[1]BPC!D28</f>
        <v>21908644</v>
      </c>
      <c r="D22" s="52">
        <f>[1]BPC!E28</f>
        <v>23726207</v>
      </c>
      <c r="E22" s="52">
        <f>[1]BPC!F28</f>
        <v>18578578</v>
      </c>
      <c r="F22" s="54" t="s">
        <v>16</v>
      </c>
      <c r="G22" s="33"/>
      <c r="H22" s="25"/>
      <c r="I22" s="25"/>
      <c r="J22" s="25"/>
      <c r="K22" s="25"/>
      <c r="L22" s="25"/>
      <c r="M22" s="26"/>
      <c r="N22" s="26"/>
      <c r="O22" s="26"/>
      <c r="P22" s="26"/>
      <c r="Q22" s="26"/>
      <c r="R22" s="26"/>
      <c r="S22" s="26"/>
      <c r="T22" s="26"/>
      <c r="U22" s="26"/>
      <c r="V22" s="26"/>
    </row>
    <row r="23" spans="1:22" ht="33.75" customHeight="1">
      <c r="A23" s="52">
        <f>[1]BPC!B29</f>
        <v>252098793</v>
      </c>
      <c r="B23" s="52">
        <f>[1]BPC!C29</f>
        <v>287376880</v>
      </c>
      <c r="C23" s="53">
        <f>[1]BPC!D29</f>
        <v>322956360</v>
      </c>
      <c r="D23" s="52">
        <f>[1]BPC!E29</f>
        <v>325636257</v>
      </c>
      <c r="E23" s="52">
        <f>[1]BPC!F29</f>
        <v>390312735</v>
      </c>
      <c r="F23" s="54" t="s">
        <v>17</v>
      </c>
      <c r="G23" s="33"/>
      <c r="H23" s="25"/>
      <c r="I23" s="25"/>
      <c r="J23" s="25"/>
      <c r="K23" s="25"/>
      <c r="L23" s="25"/>
      <c r="M23" s="26"/>
      <c r="N23" s="26"/>
      <c r="O23" s="26"/>
      <c r="P23" s="26"/>
      <c r="Q23" s="26"/>
      <c r="R23" s="26"/>
      <c r="S23" s="26"/>
      <c r="T23" s="26"/>
      <c r="U23" s="26"/>
      <c r="V23" s="26"/>
    </row>
    <row r="24" spans="1:22" ht="33.75" customHeight="1" thickBot="1">
      <c r="A24" s="34">
        <f>[1]BPC!B30</f>
        <v>2737735325</v>
      </c>
      <c r="B24" s="34">
        <f>[1]BPC!C30</f>
        <v>3023545308</v>
      </c>
      <c r="C24" s="35">
        <f>[1]BPC!D30</f>
        <v>2857090141</v>
      </c>
      <c r="D24" s="34">
        <f>[1]BPC!E30</f>
        <v>3917700122</v>
      </c>
      <c r="E24" s="34">
        <f>[1]BPC!F30</f>
        <v>6369426730</v>
      </c>
      <c r="F24" s="36" t="s">
        <v>18</v>
      </c>
      <c r="G24" s="33"/>
      <c r="H24" s="25"/>
      <c r="I24" s="25"/>
      <c r="J24" s="25"/>
      <c r="K24" s="25"/>
      <c r="L24" s="25"/>
      <c r="M24" s="26"/>
      <c r="N24" s="26"/>
      <c r="O24" s="26"/>
      <c r="P24" s="26"/>
      <c r="Q24" s="26"/>
      <c r="R24" s="26"/>
      <c r="S24" s="26"/>
      <c r="T24" s="26"/>
      <c r="U24" s="26"/>
      <c r="V24" s="26"/>
    </row>
    <row r="25" spans="1:22" ht="33.75" customHeight="1" thickBot="1">
      <c r="A25" s="44">
        <f t="shared" ref="A25:C25" si="3">SUM(A20:A24)</f>
        <v>56956112771</v>
      </c>
      <c r="B25" s="44">
        <f t="shared" si="3"/>
        <v>56750218476</v>
      </c>
      <c r="C25" s="38">
        <f t="shared" si="3"/>
        <v>64202565720</v>
      </c>
      <c r="D25" s="44">
        <f>SUM(D20:D24)</f>
        <v>56540217011</v>
      </c>
      <c r="E25" s="44">
        <f>SUM(E20:E24)</f>
        <v>52817561962</v>
      </c>
      <c r="F25" s="39" t="s">
        <v>19</v>
      </c>
      <c r="G25" s="55"/>
      <c r="H25" s="25"/>
      <c r="I25" s="25"/>
      <c r="J25" s="25"/>
      <c r="K25" s="25"/>
      <c r="L25" s="25"/>
      <c r="M25" s="56"/>
      <c r="N25" s="56"/>
      <c r="O25" s="56"/>
      <c r="P25" s="56"/>
      <c r="Q25" s="56"/>
      <c r="R25" s="26"/>
      <c r="S25" s="26"/>
    </row>
    <row r="26" spans="1:22" ht="33.75" customHeight="1">
      <c r="A26" s="30">
        <f>-SUM([1]BPC!B42:B56)</f>
        <v>-790154414</v>
      </c>
      <c r="B26" s="30">
        <f>-SUM([1]BPC!C42:C56)</f>
        <v>-1915841254</v>
      </c>
      <c r="C26" s="31">
        <f>-SUM([1]BPC!D42:D56)</f>
        <v>-1028358117</v>
      </c>
      <c r="D26" s="30">
        <f>-SUM([1]BPC!E42:E56)</f>
        <v>-1410751062</v>
      </c>
      <c r="E26" s="30">
        <f>-SUM([1]BPC!F42:F56)</f>
        <v>-569428319</v>
      </c>
      <c r="F26" s="32" t="s">
        <v>20</v>
      </c>
      <c r="G26" s="5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</row>
    <row r="27" spans="1:22" ht="33.75" customHeight="1">
      <c r="A27" s="52">
        <f>-SUM([1]BPC!B57:B67)</f>
        <v>-3490700000</v>
      </c>
      <c r="B27" s="52">
        <f>-SUM([1]BPC!C57:C67)</f>
        <v>-3080500000</v>
      </c>
      <c r="C27" s="53">
        <f>-SUM([1]BPC!D57:D67)</f>
        <v>-11885900000</v>
      </c>
      <c r="D27" s="52">
        <f>-SUM([1]BPC!E57:E67)</f>
        <v>-3774670000</v>
      </c>
      <c r="E27" s="52">
        <f>-SUM([1]BPC!F57:F67)</f>
        <v>-1545110534</v>
      </c>
      <c r="F27" s="57" t="s">
        <v>21</v>
      </c>
      <c r="G27" s="55"/>
      <c r="H27" s="25"/>
      <c r="I27" s="25"/>
      <c r="J27" s="25"/>
      <c r="K27" s="25"/>
      <c r="L27" s="25"/>
      <c r="M27" s="26"/>
      <c r="N27" s="26"/>
      <c r="O27" s="26"/>
      <c r="P27" s="26"/>
      <c r="Q27" s="26"/>
      <c r="R27" s="26"/>
    </row>
    <row r="28" spans="1:22" ht="33.75" customHeight="1">
      <c r="A28" s="30">
        <f>-[1]BPC!B69</f>
        <v>-995075755</v>
      </c>
      <c r="B28" s="30">
        <f>-[1]BPC!C69</f>
        <v>-952384959</v>
      </c>
      <c r="C28" s="53">
        <f>-[1]BPC!D69</f>
        <v>-1143977722</v>
      </c>
      <c r="D28" s="30">
        <f>-[1]BPC!E69</f>
        <v>-3714147216</v>
      </c>
      <c r="E28" s="30">
        <f>-[1]BPC!F69</f>
        <v>-3054830700</v>
      </c>
      <c r="F28" s="57" t="s">
        <v>22</v>
      </c>
      <c r="G28" s="24"/>
      <c r="H28" s="25"/>
      <c r="I28" s="25"/>
      <c r="J28" s="25"/>
      <c r="K28" s="25"/>
      <c r="L28" s="25"/>
      <c r="M28" s="26"/>
      <c r="N28" s="26"/>
      <c r="O28" s="26"/>
      <c r="P28" s="26"/>
      <c r="Q28" s="26"/>
      <c r="R28" s="26"/>
    </row>
    <row r="29" spans="1:22" ht="33.75" customHeight="1" thickBot="1">
      <c r="A29" s="41">
        <f>-[1]BPC!B68</f>
        <v>-898016902</v>
      </c>
      <c r="B29" s="41">
        <f>-[1]BPC!C68</f>
        <v>-889491788</v>
      </c>
      <c r="C29" s="42">
        <f>-[1]BPC!D68</f>
        <v>-929899035</v>
      </c>
      <c r="D29" s="41">
        <f>-[1]BPC!E68</f>
        <v>-3355099158</v>
      </c>
      <c r="E29" s="41">
        <f>-[1]BPC!F68</f>
        <v>-1777318265</v>
      </c>
      <c r="F29" s="58" t="s">
        <v>23</v>
      </c>
      <c r="G29" s="59"/>
      <c r="H29" s="25"/>
      <c r="I29" s="25"/>
      <c r="J29" s="25"/>
      <c r="K29" s="25"/>
      <c r="L29" s="25"/>
      <c r="M29" s="26"/>
      <c r="N29" s="26"/>
      <c r="O29" s="26"/>
      <c r="P29" s="26"/>
      <c r="Q29" s="26"/>
      <c r="R29" s="26"/>
    </row>
    <row r="30" spans="1:22" ht="33.75" customHeight="1" thickBot="1">
      <c r="A30" s="44">
        <f>SUM(A25:A29)</f>
        <v>50782165700</v>
      </c>
      <c r="B30" s="44">
        <f>SUM(B25:B29)</f>
        <v>49912000475</v>
      </c>
      <c r="C30" s="38">
        <f>SUM(C25:C29)</f>
        <v>49214430846</v>
      </c>
      <c r="D30" s="44">
        <f>SUM(D25:D29)</f>
        <v>44285549575</v>
      </c>
      <c r="E30" s="44">
        <f>SUM(E25:E29)</f>
        <v>45870874144</v>
      </c>
      <c r="F30" s="39" t="s">
        <v>24</v>
      </c>
      <c r="G30" s="24"/>
      <c r="H30" s="60"/>
      <c r="I30" s="25"/>
      <c r="J30" s="25"/>
      <c r="K30" s="25"/>
      <c r="L30" s="25"/>
      <c r="M30" s="26"/>
    </row>
    <row r="31" spans="1:22" ht="18" customHeight="1">
      <c r="A31" s="61"/>
      <c r="B31" s="61"/>
      <c r="C31" s="61"/>
      <c r="D31" s="61"/>
      <c r="E31" s="61"/>
      <c r="G31" s="24"/>
      <c r="H31" s="25"/>
      <c r="I31" s="25"/>
      <c r="J31" s="25"/>
      <c r="K31" s="25"/>
      <c r="L31" s="25"/>
      <c r="M31" s="26"/>
      <c r="O31" s="26"/>
    </row>
    <row r="32" spans="1:22" ht="37.5" customHeight="1">
      <c r="A32" s="50"/>
      <c r="B32" s="50"/>
      <c r="C32" s="62"/>
      <c r="D32" s="50"/>
      <c r="E32" s="50"/>
      <c r="F32" s="29" t="s">
        <v>25</v>
      </c>
      <c r="G32" s="24"/>
      <c r="H32" s="25"/>
      <c r="I32" s="25"/>
      <c r="J32" s="25"/>
      <c r="K32" s="25"/>
      <c r="L32" s="25"/>
      <c r="M32" s="26"/>
    </row>
    <row r="33" spans="1:18" ht="33.75" customHeight="1">
      <c r="A33" s="30">
        <f t="shared" ref="A33:D33" si="4">A17</f>
        <v>45207638974</v>
      </c>
      <c r="B33" s="30">
        <f t="shared" si="4"/>
        <v>42659602414</v>
      </c>
      <c r="C33" s="31">
        <f t="shared" si="4"/>
        <v>40374524647</v>
      </c>
      <c r="D33" s="30">
        <f t="shared" si="4"/>
        <v>37874993058</v>
      </c>
      <c r="E33" s="30">
        <f>E17</f>
        <v>35085265131</v>
      </c>
      <c r="F33" s="32" t="s">
        <v>12</v>
      </c>
      <c r="G33" s="33"/>
      <c r="H33" s="25"/>
      <c r="I33" s="25"/>
      <c r="J33" s="25"/>
      <c r="K33" s="25"/>
      <c r="L33" s="25"/>
      <c r="M33" s="26"/>
    </row>
    <row r="34" spans="1:18" ht="33.75" customHeight="1" thickBot="1">
      <c r="A34" s="34">
        <f t="shared" ref="A34:D34" si="5">-A30</f>
        <v>-50782165700</v>
      </c>
      <c r="B34" s="34">
        <f t="shared" si="5"/>
        <v>-49912000475</v>
      </c>
      <c r="C34" s="35">
        <f t="shared" si="5"/>
        <v>-49214430846</v>
      </c>
      <c r="D34" s="34">
        <f t="shared" si="5"/>
        <v>-44285549575</v>
      </c>
      <c r="E34" s="34">
        <f>-E30</f>
        <v>-45870874144</v>
      </c>
      <c r="F34" s="36" t="s">
        <v>26</v>
      </c>
      <c r="G34" s="33"/>
      <c r="H34" s="63"/>
      <c r="I34" s="25"/>
      <c r="J34" s="25"/>
      <c r="K34" s="25"/>
      <c r="L34" s="25"/>
      <c r="M34" s="26"/>
    </row>
    <row r="35" spans="1:18" ht="33.75" customHeight="1" thickBot="1">
      <c r="A35" s="44">
        <f t="shared" ref="A35:D35" si="6">SUM(A33:A34)</f>
        <v>-5574526726</v>
      </c>
      <c r="B35" s="44">
        <f t="shared" si="6"/>
        <v>-7252398061</v>
      </c>
      <c r="C35" s="38">
        <f t="shared" si="6"/>
        <v>-8839906199</v>
      </c>
      <c r="D35" s="44">
        <f t="shared" si="6"/>
        <v>-6410556517</v>
      </c>
      <c r="E35" s="44">
        <f>SUM(E33:E34)</f>
        <v>-10785609013</v>
      </c>
      <c r="F35" s="39" t="s">
        <v>27</v>
      </c>
      <c r="G35" s="33"/>
      <c r="H35" s="25"/>
      <c r="I35" s="25"/>
      <c r="J35" s="25"/>
      <c r="K35" s="25"/>
      <c r="L35" s="25"/>
      <c r="M35" s="26"/>
    </row>
    <row r="36" spans="1:18" ht="11.25" customHeight="1" thickBot="1">
      <c r="A36" s="64"/>
      <c r="B36" s="64"/>
      <c r="C36" s="65"/>
      <c r="D36" s="64"/>
      <c r="E36" s="64"/>
      <c r="H36" s="25"/>
      <c r="I36" s="25"/>
      <c r="J36" s="25"/>
      <c r="K36" s="25"/>
      <c r="L36" s="25"/>
      <c r="M36" s="26"/>
    </row>
    <row r="37" spans="1:18" ht="33.75" customHeight="1" thickBot="1">
      <c r="A37" s="44">
        <f t="shared" ref="A37:D37" si="7">SUM(A38:A39)</f>
        <v>-421639662</v>
      </c>
      <c r="B37" s="44">
        <f t="shared" si="7"/>
        <v>-2059509596</v>
      </c>
      <c r="C37" s="38">
        <f t="shared" si="7"/>
        <v>-3282556939</v>
      </c>
      <c r="D37" s="44">
        <f t="shared" si="7"/>
        <v>-1549449030</v>
      </c>
      <c r="E37" s="44">
        <f>SUM(E38:E39)</f>
        <v>-6116995933</v>
      </c>
      <c r="F37" s="39" t="s">
        <v>28</v>
      </c>
      <c r="G37" s="33"/>
      <c r="H37" s="25"/>
      <c r="I37" s="25"/>
      <c r="J37" s="25"/>
      <c r="K37" s="25"/>
      <c r="L37" s="25"/>
      <c r="M37" s="26"/>
    </row>
    <row r="38" spans="1:18" ht="33.75" customHeight="1">
      <c r="A38" s="30">
        <f>A35</f>
        <v>-5574526726</v>
      </c>
      <c r="B38" s="30">
        <f t="shared" ref="B38:D38" si="8">B35</f>
        <v>-7252398061</v>
      </c>
      <c r="C38" s="31">
        <f t="shared" si="8"/>
        <v>-8839906199</v>
      </c>
      <c r="D38" s="30">
        <f t="shared" si="8"/>
        <v>-6410556517</v>
      </c>
      <c r="E38" s="30">
        <f>E35</f>
        <v>-10785609013</v>
      </c>
      <c r="F38" s="32" t="s">
        <v>27</v>
      </c>
      <c r="G38" s="33"/>
      <c r="H38" s="25"/>
      <c r="I38" s="25"/>
      <c r="J38" s="25"/>
      <c r="K38" s="25"/>
      <c r="L38" s="25"/>
      <c r="M38" s="26"/>
    </row>
    <row r="39" spans="1:18" ht="33.75" customHeight="1">
      <c r="A39" s="30">
        <f>[1]BPC!B81</f>
        <v>5152887064</v>
      </c>
      <c r="B39" s="30">
        <f>[1]BPC!C81</f>
        <v>5192888465</v>
      </c>
      <c r="C39" s="53">
        <f>[1]BPC!D81</f>
        <v>5557349260</v>
      </c>
      <c r="D39" s="52">
        <f>[1]BPC!E81</f>
        <v>4861107487</v>
      </c>
      <c r="E39" s="52">
        <f>[1]BPC!F81</f>
        <v>4668613080</v>
      </c>
      <c r="F39" s="54" t="s">
        <v>29</v>
      </c>
      <c r="H39" s="25"/>
      <c r="I39" s="25"/>
      <c r="J39" s="25"/>
      <c r="K39" s="25"/>
      <c r="L39" s="25"/>
      <c r="M39" s="26"/>
      <c r="N39" s="26"/>
      <c r="O39" s="26"/>
      <c r="P39" s="26"/>
      <c r="Q39" s="26"/>
      <c r="R39" s="26"/>
    </row>
    <row r="40" spans="1:18" ht="18" customHeight="1">
      <c r="A40" s="64"/>
      <c r="B40" s="64"/>
      <c r="C40" s="65"/>
      <c r="D40" s="64"/>
      <c r="E40" s="64"/>
      <c r="G40" s="24"/>
      <c r="H40" s="25"/>
      <c r="I40" s="25"/>
      <c r="J40" s="25"/>
      <c r="K40" s="25"/>
      <c r="L40" s="25"/>
      <c r="M40" s="26"/>
      <c r="O40" s="26"/>
    </row>
    <row r="41" spans="1:18" ht="37.5" customHeight="1">
      <c r="A41" s="49"/>
      <c r="B41" s="49"/>
      <c r="C41" s="49"/>
      <c r="D41" s="49"/>
      <c r="E41" s="50"/>
      <c r="F41" s="29" t="s">
        <v>30</v>
      </c>
      <c r="H41" s="25"/>
      <c r="I41" s="25"/>
      <c r="J41" s="25"/>
      <c r="K41" s="25"/>
      <c r="L41" s="25"/>
      <c r="M41" s="26"/>
    </row>
    <row r="42" spans="1:18" ht="33.75" customHeight="1">
      <c r="A42" s="66">
        <f t="shared" ref="A42:C42" si="9">-A35</f>
        <v>5574526726</v>
      </c>
      <c r="B42" s="66">
        <f t="shared" si="9"/>
        <v>7252398061</v>
      </c>
      <c r="C42" s="67">
        <f t="shared" si="9"/>
        <v>8839906199</v>
      </c>
      <c r="D42" s="66">
        <f>-D35</f>
        <v>6410556517</v>
      </c>
      <c r="E42" s="66">
        <f>-E35</f>
        <v>10785609013</v>
      </c>
      <c r="F42" s="68" t="s">
        <v>31</v>
      </c>
      <c r="G42" s="26"/>
      <c r="H42" s="25"/>
      <c r="I42" s="25"/>
      <c r="J42" s="25"/>
      <c r="K42" s="25"/>
      <c r="L42" s="25"/>
      <c r="M42" s="26"/>
    </row>
    <row r="43" spans="1:18" ht="33.75" customHeight="1">
      <c r="A43" s="52">
        <f>[1]BPC!B93</f>
        <v>2745167562</v>
      </c>
      <c r="B43" s="52">
        <f>[1]BPC!C93</f>
        <v>2575113006</v>
      </c>
      <c r="C43" s="53">
        <f>[1]BPC!D93</f>
        <v>2429367128</v>
      </c>
      <c r="D43" s="52">
        <f>[1]BPC!E93</f>
        <v>2090637209</v>
      </c>
      <c r="E43" s="52">
        <f>[1]BPC!F93</f>
        <v>1389942042</v>
      </c>
      <c r="F43" s="69" t="s">
        <v>32</v>
      </c>
      <c r="G43" s="33"/>
      <c r="H43" s="25"/>
      <c r="I43" s="25"/>
      <c r="J43" s="25"/>
      <c r="K43" s="25"/>
      <c r="L43" s="25"/>
      <c r="M43" s="26"/>
    </row>
    <row r="44" spans="1:18" ht="33.75" customHeight="1">
      <c r="A44" s="52">
        <f t="shared" ref="A44:D44" si="10">-A26-A27</f>
        <v>4280854414</v>
      </c>
      <c r="B44" s="52">
        <f t="shared" si="10"/>
        <v>4996341254</v>
      </c>
      <c r="C44" s="53">
        <f t="shared" si="10"/>
        <v>12914258117</v>
      </c>
      <c r="D44" s="52">
        <f t="shared" si="10"/>
        <v>5185421062</v>
      </c>
      <c r="E44" s="52">
        <f>-E26-E27</f>
        <v>2114538853</v>
      </c>
      <c r="F44" s="69" t="s">
        <v>33</v>
      </c>
      <c r="G44" s="33"/>
      <c r="H44" s="25"/>
      <c r="I44" s="25"/>
      <c r="J44" s="25"/>
      <c r="K44" s="25"/>
      <c r="L44" s="25"/>
      <c r="M44" s="26"/>
    </row>
    <row r="45" spans="1:18" ht="33.75" customHeight="1">
      <c r="A45" s="52">
        <f t="shared" ref="A45:D45" si="11">-A28</f>
        <v>995075755</v>
      </c>
      <c r="B45" s="52">
        <f t="shared" si="11"/>
        <v>952384959</v>
      </c>
      <c r="C45" s="53">
        <f t="shared" si="11"/>
        <v>1143977722</v>
      </c>
      <c r="D45" s="52">
        <f t="shared" si="11"/>
        <v>3714147216</v>
      </c>
      <c r="E45" s="52">
        <f>-E28</f>
        <v>3054830700</v>
      </c>
      <c r="F45" s="69" t="s">
        <v>22</v>
      </c>
      <c r="G45" s="33"/>
      <c r="H45" s="25"/>
      <c r="I45" s="25"/>
      <c r="J45" s="25"/>
      <c r="K45" s="25"/>
      <c r="L45" s="25"/>
      <c r="M45" s="26"/>
    </row>
    <row r="46" spans="1:18" ht="33.75" customHeight="1" thickBot="1">
      <c r="A46" s="52">
        <f>-A29</f>
        <v>898016902</v>
      </c>
      <c r="B46" s="52">
        <f>-B29</f>
        <v>889491788</v>
      </c>
      <c r="C46" s="53">
        <f>-C29</f>
        <v>929899035</v>
      </c>
      <c r="D46" s="52">
        <f>-D29</f>
        <v>3355099158</v>
      </c>
      <c r="E46" s="52">
        <f>-E29</f>
        <v>1777318265</v>
      </c>
      <c r="F46" s="69" t="s">
        <v>23</v>
      </c>
      <c r="G46" s="33"/>
      <c r="H46" s="25"/>
      <c r="I46" s="25"/>
      <c r="J46" s="25"/>
      <c r="K46" s="25"/>
      <c r="L46" s="25"/>
      <c r="M46" s="26"/>
    </row>
    <row r="47" spans="1:18" ht="33.75" customHeight="1" thickBot="1">
      <c r="A47" s="44">
        <f>SUM(A42:A46)</f>
        <v>14493641359</v>
      </c>
      <c r="B47" s="44">
        <f>SUM(B42:B46)</f>
        <v>16665729068</v>
      </c>
      <c r="C47" s="38">
        <f>SUM(C42:C46)</f>
        <v>26257408201</v>
      </c>
      <c r="D47" s="44">
        <f>SUM(D42:D46)</f>
        <v>20755861162</v>
      </c>
      <c r="E47" s="44">
        <f>SUM(E42:E46)</f>
        <v>19122238873</v>
      </c>
      <c r="F47" s="39" t="s">
        <v>34</v>
      </c>
      <c r="H47" s="25"/>
      <c r="I47" s="25"/>
      <c r="J47" s="25"/>
      <c r="K47" s="25"/>
      <c r="L47" s="25"/>
      <c r="M47" s="26"/>
    </row>
    <row r="48" spans="1:18" ht="18" customHeight="1">
      <c r="A48" s="64"/>
      <c r="B48" s="64"/>
      <c r="C48" s="65"/>
      <c r="D48" s="64"/>
      <c r="E48" s="64"/>
      <c r="G48" s="24"/>
      <c r="H48" s="25"/>
      <c r="I48" s="25"/>
      <c r="J48" s="25"/>
      <c r="K48" s="25"/>
      <c r="L48" s="25"/>
      <c r="M48" s="26"/>
      <c r="O48" s="26"/>
    </row>
    <row r="49" spans="1:18" ht="37.5" customHeight="1">
      <c r="A49" s="49"/>
      <c r="B49" s="49"/>
      <c r="C49" s="49"/>
      <c r="D49" s="49"/>
      <c r="E49" s="50"/>
      <c r="F49" s="29" t="s">
        <v>35</v>
      </c>
      <c r="H49" s="25"/>
      <c r="I49" s="25"/>
      <c r="J49" s="25"/>
      <c r="K49" s="25"/>
      <c r="L49" s="25"/>
      <c r="M49" s="26"/>
    </row>
    <row r="50" spans="1:18" ht="33.75" customHeight="1">
      <c r="A50" s="70">
        <f>SUM(A51:A53)</f>
        <v>7363735325</v>
      </c>
      <c r="B50" s="70">
        <f>SUM(B51:B53)</f>
        <v>9191545308</v>
      </c>
      <c r="C50" s="71">
        <f>SUM(C51:C53)</f>
        <v>16812190141</v>
      </c>
      <c r="D50" s="70">
        <f>SUM(D51:D53)</f>
        <v>12013600122</v>
      </c>
      <c r="E50" s="70">
        <f>SUM(E51:E53)</f>
        <v>5969883577</v>
      </c>
      <c r="F50" s="72" t="s">
        <v>36</v>
      </c>
      <c r="G50" s="33"/>
      <c r="H50" s="25"/>
      <c r="I50" s="25"/>
      <c r="J50" s="25"/>
      <c r="K50" s="25"/>
      <c r="L50" s="25"/>
      <c r="M50" s="26"/>
    </row>
    <row r="51" spans="1:18" ht="33.75" customHeight="1">
      <c r="A51" s="30">
        <f>[1]BPC!B105</f>
        <v>2737735325</v>
      </c>
      <c r="B51" s="30">
        <f>[1]BPC!C105</f>
        <v>3023545308</v>
      </c>
      <c r="C51" s="31">
        <f>[1]BPC!D105</f>
        <v>2857090141</v>
      </c>
      <c r="D51" s="30">
        <f>[1]BPC!E105</f>
        <v>3917700122</v>
      </c>
      <c r="E51" s="30">
        <f>[1]BPC!F105</f>
        <v>5746698577</v>
      </c>
      <c r="F51" s="32" t="s">
        <v>37</v>
      </c>
      <c r="G51" s="26"/>
      <c r="H51" s="25"/>
      <c r="I51" s="25"/>
      <c r="J51" s="25"/>
      <c r="K51" s="25"/>
      <c r="L51" s="25"/>
      <c r="M51" s="26"/>
      <c r="N51" s="26"/>
      <c r="O51" s="26"/>
      <c r="P51" s="26"/>
      <c r="Q51" s="26"/>
      <c r="R51" s="26"/>
    </row>
    <row r="52" spans="1:18" ht="33.75" customHeight="1">
      <c r="A52" s="30">
        <f>[1]BPC!B117-A53</f>
        <v>4626000000</v>
      </c>
      <c r="B52" s="30">
        <f>[1]BPC!C117-B53</f>
        <v>6168000000</v>
      </c>
      <c r="C52" s="31">
        <f>[1]BPC!D117-C53</f>
        <v>7016100000</v>
      </c>
      <c r="D52" s="30">
        <f>[1]BPC!E117-D53</f>
        <v>4240900000</v>
      </c>
      <c r="E52" s="30">
        <f>[1]BPC!F117-E53</f>
        <v>223185000</v>
      </c>
      <c r="F52" s="32" t="s">
        <v>38</v>
      </c>
      <c r="G52" s="33"/>
      <c r="H52" s="25"/>
      <c r="I52" s="25"/>
      <c r="J52" s="25"/>
      <c r="K52" s="25"/>
      <c r="L52" s="25"/>
      <c r="M52" s="26"/>
    </row>
    <row r="53" spans="1:18" ht="33.75" customHeight="1">
      <c r="A53" s="30">
        <f>[1]BPC!B129</f>
        <v>0</v>
      </c>
      <c r="B53" s="30">
        <f>[1]BPC!C129</f>
        <v>0</v>
      </c>
      <c r="C53" s="31">
        <f>[1]BPC!D129</f>
        <v>6939000000</v>
      </c>
      <c r="D53" s="30">
        <f>[1]BPC!E129</f>
        <v>3855000000</v>
      </c>
      <c r="E53" s="30">
        <f>[1]BPC!F129</f>
        <v>0</v>
      </c>
      <c r="F53" s="32" t="s">
        <v>39</v>
      </c>
      <c r="G53" s="33"/>
      <c r="H53" s="25"/>
      <c r="I53" s="25"/>
      <c r="J53" s="25"/>
      <c r="K53" s="25"/>
      <c r="L53" s="25"/>
      <c r="M53" s="26"/>
    </row>
    <row r="54" spans="1:18" ht="33.75" customHeight="1">
      <c r="A54" s="70">
        <f>SUM(A55:A57)</f>
        <v>7129906034</v>
      </c>
      <c r="B54" s="70">
        <f>SUM(B55:B57)</f>
        <v>7474183760</v>
      </c>
      <c r="C54" s="71">
        <f>SUM(C55:C57)</f>
        <v>9445218060</v>
      </c>
      <c r="D54" s="70">
        <f>SUM(D55:D57)</f>
        <v>8742261040</v>
      </c>
      <c r="E54" s="70">
        <f>SUM(E55:E57)</f>
        <v>9137160476</v>
      </c>
      <c r="F54" s="72" t="s">
        <v>40</v>
      </c>
      <c r="G54" s="33"/>
      <c r="H54" s="25"/>
      <c r="I54" s="25"/>
      <c r="J54" s="25"/>
      <c r="K54" s="25"/>
      <c r="L54" s="25"/>
      <c r="M54" s="26"/>
    </row>
    <row r="55" spans="1:18" ht="33.75" customHeight="1">
      <c r="A55" s="30">
        <f>[1]BPC!B165</f>
        <v>4275182072</v>
      </c>
      <c r="B55" s="30">
        <f>[1]BPC!C165</f>
        <v>4789514354</v>
      </c>
      <c r="C55" s="31">
        <f>[1]BPC!D165</f>
        <v>5172261660</v>
      </c>
      <c r="D55" s="30">
        <f>[1]BPC!E165</f>
        <v>8632690281</v>
      </c>
      <c r="E55" s="30">
        <f>[1]BPC!F165</f>
        <v>8910971664</v>
      </c>
      <c r="F55" s="32" t="s">
        <v>41</v>
      </c>
      <c r="G55" s="33"/>
      <c r="H55" s="25"/>
      <c r="I55" s="25"/>
      <c r="J55" s="25"/>
      <c r="K55" s="25"/>
      <c r="L55" s="25"/>
      <c r="M55" s="26"/>
    </row>
    <row r="56" spans="1:18" ht="33.75" customHeight="1">
      <c r="A56" s="30">
        <f>[1]BPC!B141</f>
        <v>109556400</v>
      </c>
      <c r="B56" s="30">
        <f>[1]BPC!C141</f>
        <v>109556400</v>
      </c>
      <c r="C56" s="31">
        <f>[1]BPC!D141</f>
        <v>109556400</v>
      </c>
      <c r="D56" s="30">
        <f>[1]BPC!E141</f>
        <v>109570759</v>
      </c>
      <c r="E56" s="30">
        <f>[1]BPC!F141</f>
        <v>226188812</v>
      </c>
      <c r="F56" s="32" t="s">
        <v>42</v>
      </c>
      <c r="G56" s="33"/>
      <c r="H56" s="25"/>
      <c r="I56" s="25"/>
      <c r="J56" s="25"/>
      <c r="K56" s="25"/>
      <c r="L56" s="25"/>
      <c r="M56" s="26"/>
    </row>
    <row r="57" spans="1:18" ht="33.75" customHeight="1" thickBot="1">
      <c r="A57" s="30">
        <f>[1]BPC!B153</f>
        <v>2745167562</v>
      </c>
      <c r="B57" s="30">
        <f>[1]BPC!C153</f>
        <v>2575113006</v>
      </c>
      <c r="C57" s="31">
        <f>[1]BPC!D153</f>
        <v>4163400000</v>
      </c>
      <c r="D57" s="30">
        <f>[1]BPC!E153</f>
        <v>0</v>
      </c>
      <c r="E57" s="30">
        <f>[1]BPC!F153</f>
        <v>0</v>
      </c>
      <c r="F57" s="32" t="s">
        <v>43</v>
      </c>
      <c r="G57" s="25"/>
      <c r="H57" s="25"/>
      <c r="I57" s="25"/>
      <c r="J57" s="25"/>
      <c r="K57" s="25"/>
      <c r="L57" s="25"/>
      <c r="M57" s="26"/>
      <c r="N57" s="26"/>
      <c r="O57" s="26"/>
      <c r="P57" s="26"/>
      <c r="Q57" s="26"/>
      <c r="R57" s="26"/>
    </row>
    <row r="58" spans="1:18" ht="33.75" customHeight="1" thickBot="1">
      <c r="A58" s="44">
        <f>A50+A54</f>
        <v>14493641359</v>
      </c>
      <c r="B58" s="44">
        <f>B50+B54</f>
        <v>16665729068</v>
      </c>
      <c r="C58" s="38">
        <f>C50+C54</f>
        <v>26257408201</v>
      </c>
      <c r="D58" s="44">
        <f>D50+D54</f>
        <v>20755861162</v>
      </c>
      <c r="E58" s="44">
        <f>E50+E54</f>
        <v>15107044053</v>
      </c>
      <c r="F58" s="39" t="s">
        <v>44</v>
      </c>
      <c r="G58" s="33"/>
      <c r="H58" s="25"/>
      <c r="I58" s="25"/>
      <c r="J58" s="25"/>
      <c r="K58" s="25"/>
      <c r="L58" s="25"/>
      <c r="M58" s="26"/>
    </row>
    <row r="59" spans="1:18" ht="18" customHeight="1">
      <c r="A59" s="64"/>
      <c r="B59" s="64"/>
      <c r="C59" s="65"/>
      <c r="D59" s="64"/>
      <c r="E59" s="64"/>
      <c r="G59" s="24"/>
      <c r="H59" s="25"/>
      <c r="I59" s="25"/>
      <c r="J59" s="25"/>
      <c r="K59" s="25"/>
      <c r="L59" s="25"/>
      <c r="M59" s="26"/>
      <c r="O59" s="26"/>
    </row>
    <row r="60" spans="1:18" ht="37.5" customHeight="1">
      <c r="A60" s="73"/>
      <c r="B60" s="73"/>
      <c r="C60" s="42"/>
      <c r="D60" s="74"/>
      <c r="E60" s="74"/>
      <c r="F60" s="29" t="s">
        <v>45</v>
      </c>
      <c r="H60" s="25"/>
      <c r="I60" s="25"/>
      <c r="J60" s="25"/>
      <c r="K60" s="25"/>
    </row>
    <row r="61" spans="1:18" s="3" customFormat="1" ht="33.75" customHeight="1">
      <c r="A61" s="70"/>
      <c r="B61" s="70"/>
      <c r="C61" s="71"/>
      <c r="D61" s="70"/>
      <c r="E61" s="70"/>
      <c r="F61" s="75" t="s">
        <v>46</v>
      </c>
      <c r="H61" s="63"/>
      <c r="I61" s="63"/>
      <c r="J61" s="63"/>
      <c r="K61" s="63"/>
      <c r="L61" s="63"/>
    </row>
    <row r="62" spans="1:18" ht="33.75" customHeight="1">
      <c r="A62" s="30">
        <v>140863415786.40961</v>
      </c>
      <c r="B62" s="30">
        <v>132449281000.51001</v>
      </c>
      <c r="C62" s="31">
        <v>124462579434.33975</v>
      </c>
      <c r="D62" s="30">
        <v>116359832488.65541</v>
      </c>
      <c r="E62" s="30">
        <v>108672473691.125</v>
      </c>
      <c r="F62" s="76" t="s">
        <v>47</v>
      </c>
    </row>
    <row r="63" spans="1:18" ht="33.75" customHeight="1">
      <c r="A63" s="30">
        <v>122062325709.18698</v>
      </c>
      <c r="B63" s="30">
        <v>116677908267.45995</v>
      </c>
      <c r="C63" s="31">
        <v>111463693911.34113</v>
      </c>
      <c r="D63" s="30">
        <v>105852682436.41089</v>
      </c>
      <c r="E63" s="30">
        <v>100456270030.1862</v>
      </c>
      <c r="F63" s="77" t="s">
        <v>48</v>
      </c>
    </row>
    <row r="64" spans="1:18" ht="15" customHeight="1">
      <c r="A64" s="41"/>
      <c r="B64" s="41"/>
      <c r="C64" s="42"/>
      <c r="D64" s="41"/>
      <c r="E64" s="41"/>
      <c r="F64" s="76"/>
    </row>
    <row r="65" spans="1:12" ht="33.75" customHeight="1">
      <c r="A65" s="70">
        <f t="shared" ref="A65:C65" si="12">SUM(A66:A68)</f>
        <v>171801897919.03949</v>
      </c>
      <c r="B65" s="70">
        <f t="shared" si="12"/>
        <v>166045147399.6395</v>
      </c>
      <c r="C65" s="71">
        <f t="shared" si="12"/>
        <v>158847580383.33951</v>
      </c>
      <c r="D65" s="70">
        <f>SUM(D66:D68)</f>
        <v>158111075078.7395</v>
      </c>
      <c r="E65" s="70">
        <f>SUM(E66:E68)</f>
        <v>144960682009.83951</v>
      </c>
      <c r="F65" s="75" t="s">
        <v>49</v>
      </c>
    </row>
    <row r="66" spans="1:12" ht="33.75" customHeight="1">
      <c r="A66" s="30">
        <f>B66+A51+A52+A53+A27</f>
        <v>65439900896</v>
      </c>
      <c r="B66" s="30">
        <f>C66+B51+B52+B53+B27</f>
        <v>61566865571</v>
      </c>
      <c r="C66" s="31">
        <f>D66+C51+C52+C53+C27</f>
        <v>55455820263</v>
      </c>
      <c r="D66" s="30">
        <f>E66+D51+D52+D53+D27</f>
        <v>50529530122</v>
      </c>
      <c r="E66" s="30">
        <v>42290600000</v>
      </c>
      <c r="F66" s="78" t="s">
        <v>50</v>
      </c>
      <c r="G66" s="33"/>
      <c r="H66" s="26"/>
      <c r="I66" s="79"/>
      <c r="J66" s="79"/>
      <c r="K66" s="79"/>
      <c r="L66" s="79"/>
    </row>
    <row r="67" spans="1:12" ht="33.75" customHeight="1">
      <c r="A67" s="80">
        <f>B67+A55+A26</f>
        <v>99344810025.139496</v>
      </c>
      <c r="B67" s="80">
        <f>C67+B55+B26</f>
        <v>95859782367.139496</v>
      </c>
      <c r="C67" s="81">
        <f>D67+C55+C26</f>
        <v>92986109267.139496</v>
      </c>
      <c r="D67" s="80">
        <f>E67+D55+D26</f>
        <v>88842205724.139496</v>
      </c>
      <c r="E67" s="80">
        <v>81620266505.139496</v>
      </c>
      <c r="F67" s="82" t="s">
        <v>51</v>
      </c>
      <c r="G67" s="33"/>
      <c r="H67" s="26"/>
    </row>
    <row r="68" spans="1:12" ht="33.75" customHeight="1">
      <c r="A68" s="83">
        <v>7017186997.8999996</v>
      </c>
      <c r="B68" s="83">
        <v>8618499461.5</v>
      </c>
      <c r="C68" s="84">
        <v>10405650853.200001</v>
      </c>
      <c r="D68" s="83">
        <v>18739339232.599998</v>
      </c>
      <c r="E68" s="83">
        <v>21049815504.700001</v>
      </c>
      <c r="F68" s="85" t="s">
        <v>52</v>
      </c>
      <c r="G68" s="33"/>
    </row>
    <row r="69" spans="1:12" ht="15" customHeight="1">
      <c r="A69" s="41"/>
      <c r="B69" s="41"/>
      <c r="C69" s="42"/>
      <c r="D69" s="41"/>
      <c r="E69" s="41"/>
      <c r="F69" s="76"/>
    </row>
    <row r="70" spans="1:12" ht="33.75" customHeight="1">
      <c r="A70" s="70"/>
      <c r="B70" s="70"/>
      <c r="C70" s="71"/>
      <c r="D70" s="70"/>
      <c r="E70" s="70"/>
      <c r="F70" s="75" t="s">
        <v>53</v>
      </c>
      <c r="G70" s="26"/>
      <c r="I70" s="26"/>
    </row>
    <row r="71" spans="1:12" ht="33.75" customHeight="1">
      <c r="A71" s="86">
        <f>A33/A62</f>
        <v>0.32093243459712834</v>
      </c>
      <c r="B71" s="86">
        <f>B33/B62</f>
        <v>0.32208255183986795</v>
      </c>
      <c r="C71" s="87">
        <f>C33/C62</f>
        <v>0.32439087178246684</v>
      </c>
      <c r="D71" s="86">
        <f>D33/D62</f>
        <v>0.32549886200371292</v>
      </c>
      <c r="E71" s="86">
        <f>E33/E62</f>
        <v>0.3228532850988679</v>
      </c>
      <c r="F71" s="88" t="s">
        <v>12</v>
      </c>
    </row>
    <row r="72" spans="1:12" ht="33.75" customHeight="1">
      <c r="A72" s="89">
        <f>A30/A62</f>
        <v>0.36050641975770847</v>
      </c>
      <c r="B72" s="89">
        <f>B30/B62</f>
        <v>0.37683859133072839</v>
      </c>
      <c r="C72" s="90">
        <f>C30/C62</f>
        <v>0.39541548206433469</v>
      </c>
      <c r="D72" s="89">
        <f>D30/D62</f>
        <v>0.38059138302143614</v>
      </c>
      <c r="E72" s="89">
        <f>E30/E62</f>
        <v>0.42210205202815915</v>
      </c>
      <c r="F72" s="91" t="s">
        <v>24</v>
      </c>
    </row>
    <row r="73" spans="1:12" ht="33.75" customHeight="1">
      <c r="A73" s="86">
        <f>A35/A62</f>
        <v>-3.9573985160580111E-2</v>
      </c>
      <c r="B73" s="86">
        <f>B35/B62</f>
        <v>-5.4756039490860456E-2</v>
      </c>
      <c r="C73" s="87">
        <f>C35/C62</f>
        <v>-7.1024610281867837E-2</v>
      </c>
      <c r="D73" s="86">
        <f>D35/D62</f>
        <v>-5.509252101772321E-2</v>
      </c>
      <c r="E73" s="86">
        <f>E35/E62</f>
        <v>-9.9248766929291243E-2</v>
      </c>
      <c r="F73" s="88" t="s">
        <v>27</v>
      </c>
    </row>
    <row r="74" spans="1:12" ht="33.75" customHeight="1">
      <c r="A74" s="89">
        <f>A37/A62</f>
        <v>-2.9932517229266241E-3</v>
      </c>
      <c r="B74" s="89">
        <f>B37/B62</f>
        <v>-1.5549420732544932E-2</v>
      </c>
      <c r="C74" s="90">
        <f>C37/C62</f>
        <v>-2.6373846291139365E-2</v>
      </c>
      <c r="D74" s="89">
        <f>D37/D62</f>
        <v>-1.331601289604009E-2</v>
      </c>
      <c r="E74" s="89">
        <f>E37/E62</f>
        <v>-5.6288365629607998E-2</v>
      </c>
      <c r="F74" s="91" t="s">
        <v>28</v>
      </c>
    </row>
    <row r="75" spans="1:12" ht="33.75" customHeight="1">
      <c r="A75" s="92">
        <f t="shared" ref="A75:E75" si="13">+A65/A62</f>
        <v>1.2196346152754221</v>
      </c>
      <c r="B75" s="92">
        <f t="shared" si="13"/>
        <v>1.2536508023701549</v>
      </c>
      <c r="C75" s="93">
        <f t="shared" si="13"/>
        <v>1.2762677834998557</v>
      </c>
      <c r="D75" s="92">
        <f t="shared" si="13"/>
        <v>1.3588114703942589</v>
      </c>
      <c r="E75" s="92">
        <f t="shared" si="13"/>
        <v>1.333922722895357</v>
      </c>
      <c r="F75" s="94" t="s">
        <v>49</v>
      </c>
    </row>
    <row r="76" spans="1:12" ht="33.75" customHeight="1">
      <c r="A76" s="89">
        <f t="shared" ref="A76:E76" si="14">+A66/A62</f>
        <v>0.46456278609079127</v>
      </c>
      <c r="B76" s="89">
        <f t="shared" si="14"/>
        <v>0.4648335204685855</v>
      </c>
      <c r="C76" s="90">
        <f t="shared" si="14"/>
        <v>0.44556219640503053</v>
      </c>
      <c r="D76" s="89">
        <f t="shared" si="14"/>
        <v>0.43425234499995019</v>
      </c>
      <c r="E76" s="89">
        <f t="shared" si="14"/>
        <v>0.38915650452754685</v>
      </c>
      <c r="F76" s="95" t="s">
        <v>50</v>
      </c>
    </row>
    <row r="77" spans="1:12" ht="33.75" customHeight="1">
      <c r="A77" s="89">
        <f t="shared" ref="A77:E77" si="15">+A67/A62</f>
        <v>0.70525629007730062</v>
      </c>
      <c r="B77" s="89">
        <f t="shared" si="15"/>
        <v>0.72374709506177215</v>
      </c>
      <c r="C77" s="90">
        <f t="shared" si="15"/>
        <v>0.74710093338692474</v>
      </c>
      <c r="D77" s="89">
        <f t="shared" si="15"/>
        <v>0.76351266432771148</v>
      </c>
      <c r="E77" s="89">
        <f t="shared" si="15"/>
        <v>0.75106661082479076</v>
      </c>
      <c r="F77" s="95" t="s">
        <v>51</v>
      </c>
    </row>
    <row r="78" spans="1:12" s="3" customFormat="1" ht="33.75" customHeight="1">
      <c r="A78" s="89">
        <f t="shared" ref="A78:D78" si="16">+A68/A62</f>
        <v>4.9815539107330185E-2</v>
      </c>
      <c r="B78" s="89">
        <f t="shared" si="16"/>
        <v>6.5070186839797289E-2</v>
      </c>
      <c r="C78" s="90">
        <f t="shared" si="16"/>
        <v>8.3604653707900239E-2</v>
      </c>
      <c r="D78" s="89">
        <f t="shared" si="16"/>
        <v>0.16104646106659706</v>
      </c>
      <c r="E78" s="89">
        <f>+E68/E62</f>
        <v>0.19369960754301929</v>
      </c>
      <c r="F78" s="95" t="s">
        <v>52</v>
      </c>
    </row>
    <row r="80" spans="1:12" ht="30.75" customHeight="1">
      <c r="A80" s="26"/>
      <c r="B80" s="26"/>
      <c r="C80" s="26"/>
      <c r="D80" s="26"/>
      <c r="E80" s="26"/>
    </row>
    <row r="81" spans="1:5" ht="30.75" customHeight="1">
      <c r="A81" s="26"/>
      <c r="B81" s="26"/>
      <c r="C81" s="26"/>
      <c r="D81" s="26"/>
      <c r="E81" s="26"/>
    </row>
    <row r="82" spans="1:5" ht="30.75" customHeight="1">
      <c r="A82" s="26"/>
      <c r="B82" s="26"/>
      <c r="C82" s="26"/>
      <c r="D82" s="26"/>
      <c r="E82" s="26"/>
    </row>
    <row r="83" spans="1:5" ht="30.75" customHeight="1">
      <c r="A83" s="26"/>
      <c r="B83" s="26"/>
      <c r="C83" s="26"/>
    </row>
    <row r="84" spans="1:5" ht="30.75" customHeight="1"/>
    <row r="85" spans="1:5" ht="30.75" customHeight="1"/>
    <row r="86" spans="1:5" ht="30.75" customHeight="1"/>
    <row r="87" spans="1:5" ht="30.75" customHeight="1"/>
  </sheetData>
  <conditionalFormatting sqref="H1:L1048576">
    <cfRule type="containsText" dxfId="1" priority="1" operator="containsText" text="TRUE">
      <formula>NOT(ISERROR(SEARCH("TRUE",H1)))</formula>
    </cfRule>
    <cfRule type="containsText" dxfId="0" priority="2" operator="containsText" text="FALSE">
      <formula>NOT(ISERROR(SEARCH("FALSE",H1)))</formula>
    </cfRule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55" fitToHeight="0" orientation="portrait" r:id="rId1"/>
  <rowBreaks count="1" manualBreakCount="1">
    <brk id="39" max="5" man="1"/>
  </rowBreaks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2025-10-29T08:34:38Z</dcterms:created>
  <dcterms:modified xsi:type="dcterms:W3CDTF">2025-10-29T08:34:58Z</dcterms:modified>
</cp:coreProperties>
</file>